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sagaw\Box\01.工事原価\03.管理部データ\06、原紙\請求書関係\"/>
    </mc:Choice>
  </mc:AlternateContent>
  <xr:revisionPtr revIDLastSave="0" documentId="13_ncr:1_{BD1D3920-A28C-47FB-A2CD-40EB0B907F31}" xr6:coauthVersionLast="47" xr6:coauthVersionMax="47" xr10:uidLastSave="{00000000-0000-0000-0000-000000000000}"/>
  <bookViews>
    <workbookView xWindow="-28920" yWindow="-120" windowWidth="29040" windowHeight="15720" tabRatio="729" activeTab="4" xr2:uid="{00000000-000D-0000-FFFF-FFFF00000000}"/>
  </bookViews>
  <sheets>
    <sheet name="指定請求書についてのお願い" sheetId="12" r:id="rId1"/>
    <sheet name="記入方法" sheetId="26" state="hidden" r:id="rId2"/>
    <sheet name="入力方法(総括書)" sheetId="29" r:id="rId3"/>
    <sheet name="入力方法(明細書)" sheetId="28" r:id="rId4"/>
    <sheet name="総括書" sheetId="10" r:id="rId5"/>
    <sheet name="明細書" sheetId="4" r:id="rId6"/>
    <sheet name="要素一覧" sheetId="25" state="hidden" r:id="rId7"/>
  </sheets>
  <definedNames>
    <definedName name="_xlnm.Print_Area" localSheetId="1">記入方法!$A$1:$AC$113</definedName>
    <definedName name="_xlnm.Print_Area" localSheetId="0">指定請求書についてのお願い!$A$1:$N$32</definedName>
    <definedName name="_xlnm.Print_Area" localSheetId="4">総括書!$A$1:$K$42</definedName>
    <definedName name="_xlnm.Print_Area" localSheetId="5">明細書!$A$1:$M$390</definedName>
    <definedName name="要素">要素一覧!$A$1:$A$51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0" l="1"/>
  <c r="A8" i="10"/>
  <c r="A352" i="4"/>
  <c r="A313" i="4"/>
  <c r="A274" i="4"/>
  <c r="A235" i="4"/>
  <c r="A196" i="4"/>
  <c r="A157" i="4"/>
  <c r="A118" i="4"/>
  <c r="A79" i="4"/>
  <c r="A40" i="4"/>
  <c r="A1" i="4"/>
  <c r="P7" i="10" l="1"/>
  <c r="N23" i="10"/>
  <c r="S78" i="4" l="1"/>
  <c r="S117" i="4"/>
  <c r="S156" i="4"/>
  <c r="S195" i="4"/>
  <c r="S234" i="4"/>
  <c r="S273" i="4"/>
  <c r="S312" i="4"/>
  <c r="S351" i="4"/>
  <c r="S390" i="4"/>
  <c r="S39" i="4"/>
  <c r="U394" i="4" l="1"/>
  <c r="U393" i="4"/>
  <c r="V393" i="4" s="1"/>
  <c r="U392" i="4"/>
  <c r="V392" i="4" s="1"/>
  <c r="V391" i="4"/>
  <c r="V390" i="4"/>
  <c r="V389" i="4"/>
  <c r="U388" i="4"/>
  <c r="T388" i="4"/>
  <c r="U387" i="4"/>
  <c r="T387" i="4"/>
  <c r="U386" i="4"/>
  <c r="T386" i="4"/>
  <c r="V386" i="4" s="1"/>
  <c r="U385" i="4"/>
  <c r="T385" i="4"/>
  <c r="V385" i="4" s="1"/>
  <c r="U384" i="4"/>
  <c r="T384" i="4"/>
  <c r="U383" i="4"/>
  <c r="T383" i="4"/>
  <c r="U382" i="4"/>
  <c r="T382" i="4"/>
  <c r="U381" i="4"/>
  <c r="T381" i="4"/>
  <c r="V381" i="4" s="1"/>
  <c r="U380" i="4"/>
  <c r="T380" i="4"/>
  <c r="U379" i="4"/>
  <c r="T379" i="4"/>
  <c r="U378" i="4"/>
  <c r="T378" i="4"/>
  <c r="U377" i="4"/>
  <c r="T377" i="4"/>
  <c r="V377" i="4" s="1"/>
  <c r="U376" i="4"/>
  <c r="T376" i="4"/>
  <c r="U375" i="4"/>
  <c r="T375" i="4"/>
  <c r="U374" i="4"/>
  <c r="T374" i="4"/>
  <c r="U373" i="4"/>
  <c r="T373" i="4"/>
  <c r="V373" i="4" s="1"/>
  <c r="U372" i="4"/>
  <c r="T372" i="4"/>
  <c r="U371" i="4"/>
  <c r="T371" i="4"/>
  <c r="U370" i="4"/>
  <c r="T370" i="4"/>
  <c r="V370" i="4" s="1"/>
  <c r="U369" i="4"/>
  <c r="T369" i="4"/>
  <c r="U368" i="4"/>
  <c r="T368" i="4"/>
  <c r="U367" i="4"/>
  <c r="T367" i="4"/>
  <c r="U366" i="4"/>
  <c r="T366" i="4"/>
  <c r="U365" i="4"/>
  <c r="T365" i="4"/>
  <c r="U364" i="4"/>
  <c r="T364" i="4"/>
  <c r="V363" i="4"/>
  <c r="V362" i="4"/>
  <c r="V361" i="4"/>
  <c r="V360" i="4"/>
  <c r="V359" i="4"/>
  <c r="V358" i="4"/>
  <c r="V357" i="4"/>
  <c r="V356" i="4"/>
  <c r="V355" i="4"/>
  <c r="V354" i="4"/>
  <c r="V353" i="4"/>
  <c r="V352" i="4"/>
  <c r="V351" i="4"/>
  <c r="V350" i="4"/>
  <c r="U349" i="4"/>
  <c r="T349" i="4"/>
  <c r="U348" i="4"/>
  <c r="T348" i="4"/>
  <c r="U347" i="4"/>
  <c r="T347" i="4"/>
  <c r="U346" i="4"/>
  <c r="T346" i="4"/>
  <c r="U345" i="4"/>
  <c r="T345" i="4"/>
  <c r="U344" i="4"/>
  <c r="T344" i="4"/>
  <c r="U343" i="4"/>
  <c r="T343" i="4"/>
  <c r="U342" i="4"/>
  <c r="T342" i="4"/>
  <c r="U341" i="4"/>
  <c r="T341" i="4"/>
  <c r="U340" i="4"/>
  <c r="T340" i="4"/>
  <c r="U339" i="4"/>
  <c r="T339" i="4"/>
  <c r="U338" i="4"/>
  <c r="T338" i="4"/>
  <c r="U337" i="4"/>
  <c r="T337" i="4"/>
  <c r="U336" i="4"/>
  <c r="T336" i="4"/>
  <c r="U335" i="4"/>
  <c r="T335" i="4"/>
  <c r="U334" i="4"/>
  <c r="T334" i="4"/>
  <c r="U333" i="4"/>
  <c r="T333" i="4"/>
  <c r="U332" i="4"/>
  <c r="T332" i="4"/>
  <c r="U331" i="4"/>
  <c r="T331" i="4"/>
  <c r="U330" i="4"/>
  <c r="T330" i="4"/>
  <c r="U329" i="4"/>
  <c r="T329" i="4"/>
  <c r="U328" i="4"/>
  <c r="T328" i="4"/>
  <c r="V328" i="4" s="1"/>
  <c r="U327" i="4"/>
  <c r="T327" i="4"/>
  <c r="U326" i="4"/>
  <c r="T326" i="4"/>
  <c r="V326" i="4" s="1"/>
  <c r="U325" i="4"/>
  <c r="T325" i="4"/>
  <c r="V324" i="4"/>
  <c r="V323" i="4"/>
  <c r="V322" i="4"/>
  <c r="V321" i="4"/>
  <c r="V320" i="4"/>
  <c r="V319" i="4"/>
  <c r="V318" i="4"/>
  <c r="V317" i="4"/>
  <c r="V316" i="4"/>
  <c r="V315" i="4"/>
  <c r="V314" i="4"/>
  <c r="V313" i="4"/>
  <c r="V312" i="4"/>
  <c r="V311" i="4"/>
  <c r="U310" i="4"/>
  <c r="T310" i="4"/>
  <c r="U309" i="4"/>
  <c r="T309" i="4"/>
  <c r="U308" i="4"/>
  <c r="T308" i="4"/>
  <c r="U307" i="4"/>
  <c r="T307" i="4"/>
  <c r="U306" i="4"/>
  <c r="T306" i="4"/>
  <c r="U305" i="4"/>
  <c r="T305" i="4"/>
  <c r="U304" i="4"/>
  <c r="T304" i="4"/>
  <c r="U303" i="4"/>
  <c r="T303" i="4"/>
  <c r="U302" i="4"/>
  <c r="T302" i="4"/>
  <c r="U301" i="4"/>
  <c r="T301" i="4"/>
  <c r="U300" i="4"/>
  <c r="T300" i="4"/>
  <c r="U299" i="4"/>
  <c r="T299" i="4"/>
  <c r="V299" i="4" s="1"/>
  <c r="U298" i="4"/>
  <c r="T298" i="4"/>
  <c r="U297" i="4"/>
  <c r="T297" i="4"/>
  <c r="V297" i="4" s="1"/>
  <c r="U296" i="4"/>
  <c r="T296" i="4"/>
  <c r="U295" i="4"/>
  <c r="T295" i="4"/>
  <c r="V295" i="4" s="1"/>
  <c r="U294" i="4"/>
  <c r="T294" i="4"/>
  <c r="U293" i="4"/>
  <c r="T293" i="4"/>
  <c r="U292" i="4"/>
  <c r="T292" i="4"/>
  <c r="U291" i="4"/>
  <c r="T291" i="4"/>
  <c r="V291" i="4" s="1"/>
  <c r="U290" i="4"/>
  <c r="T290" i="4"/>
  <c r="U289" i="4"/>
  <c r="T289" i="4"/>
  <c r="V289" i="4" s="1"/>
  <c r="U288" i="4"/>
  <c r="T288" i="4"/>
  <c r="U287" i="4"/>
  <c r="T287" i="4"/>
  <c r="V287" i="4" s="1"/>
  <c r="U286" i="4"/>
  <c r="T286" i="4"/>
  <c r="V285" i="4"/>
  <c r="V284" i="4"/>
  <c r="V283" i="4"/>
  <c r="V282" i="4"/>
  <c r="V281" i="4"/>
  <c r="V280" i="4"/>
  <c r="V279" i="4"/>
  <c r="V278" i="4"/>
  <c r="V277" i="4"/>
  <c r="V276" i="4"/>
  <c r="V275" i="4"/>
  <c r="V274" i="4"/>
  <c r="V273" i="4"/>
  <c r="V272" i="4"/>
  <c r="U271" i="4"/>
  <c r="T271" i="4"/>
  <c r="U270" i="4"/>
  <c r="T270" i="4"/>
  <c r="U269" i="4"/>
  <c r="T269" i="4"/>
  <c r="U268" i="4"/>
  <c r="T268" i="4"/>
  <c r="V268" i="4" s="1"/>
  <c r="U267" i="4"/>
  <c r="T267" i="4"/>
  <c r="U266" i="4"/>
  <c r="T266" i="4"/>
  <c r="U265" i="4"/>
  <c r="T265" i="4"/>
  <c r="U264" i="4"/>
  <c r="T264" i="4"/>
  <c r="U263" i="4"/>
  <c r="T263" i="4"/>
  <c r="U262" i="4"/>
  <c r="T262" i="4"/>
  <c r="U261" i="4"/>
  <c r="T261" i="4"/>
  <c r="U260" i="4"/>
  <c r="T260" i="4"/>
  <c r="U259" i="4"/>
  <c r="T259" i="4"/>
  <c r="U258" i="4"/>
  <c r="T258" i="4"/>
  <c r="V258" i="4" s="1"/>
  <c r="U257" i="4"/>
  <c r="T257" i="4"/>
  <c r="U256" i="4"/>
  <c r="T256" i="4"/>
  <c r="U255" i="4"/>
  <c r="T255" i="4"/>
  <c r="U254" i="4"/>
  <c r="T254" i="4"/>
  <c r="U253" i="4"/>
  <c r="T253" i="4"/>
  <c r="U252" i="4"/>
  <c r="T252" i="4"/>
  <c r="U251" i="4"/>
  <c r="T251" i="4"/>
  <c r="U250" i="4"/>
  <c r="T250" i="4"/>
  <c r="U249" i="4"/>
  <c r="T249" i="4"/>
  <c r="U248" i="4"/>
  <c r="T248" i="4"/>
  <c r="U247" i="4"/>
  <c r="T247" i="4"/>
  <c r="V246" i="4"/>
  <c r="V245" i="4"/>
  <c r="V244" i="4"/>
  <c r="V243" i="4"/>
  <c r="V242" i="4"/>
  <c r="V241" i="4"/>
  <c r="V240" i="4"/>
  <c r="V239" i="4"/>
  <c r="V238" i="4"/>
  <c r="V237" i="4"/>
  <c r="V236" i="4"/>
  <c r="V235" i="4"/>
  <c r="V234" i="4"/>
  <c r="V233" i="4"/>
  <c r="U232" i="4"/>
  <c r="T232" i="4"/>
  <c r="U231" i="4"/>
  <c r="T231" i="4"/>
  <c r="U230" i="4"/>
  <c r="T230" i="4"/>
  <c r="U229" i="4"/>
  <c r="T229" i="4"/>
  <c r="U228" i="4"/>
  <c r="T228" i="4"/>
  <c r="U227" i="4"/>
  <c r="T227" i="4"/>
  <c r="V227" i="4" s="1"/>
  <c r="U226" i="4"/>
  <c r="T226" i="4"/>
  <c r="U225" i="4"/>
  <c r="T225" i="4"/>
  <c r="U224" i="4"/>
  <c r="T224" i="4"/>
  <c r="U223" i="4"/>
  <c r="T223" i="4"/>
  <c r="V223" i="4" s="1"/>
  <c r="U222" i="4"/>
  <c r="T222" i="4"/>
  <c r="U221" i="4"/>
  <c r="T221" i="4"/>
  <c r="U220" i="4"/>
  <c r="T220" i="4"/>
  <c r="U219" i="4"/>
  <c r="T219" i="4"/>
  <c r="V219" i="4" s="1"/>
  <c r="U218" i="4"/>
  <c r="T218" i="4"/>
  <c r="U217" i="4"/>
  <c r="T217" i="4"/>
  <c r="U216" i="4"/>
  <c r="T216" i="4"/>
  <c r="U215" i="4"/>
  <c r="T215" i="4"/>
  <c r="U214" i="4"/>
  <c r="T214" i="4"/>
  <c r="U213" i="4"/>
  <c r="T213" i="4"/>
  <c r="U212" i="4"/>
  <c r="T212" i="4"/>
  <c r="U211" i="4"/>
  <c r="T211" i="4"/>
  <c r="U210" i="4"/>
  <c r="T210" i="4"/>
  <c r="U209" i="4"/>
  <c r="T209" i="4"/>
  <c r="U208" i="4"/>
  <c r="T208" i="4"/>
  <c r="V207" i="4"/>
  <c r="V206" i="4"/>
  <c r="V205" i="4"/>
  <c r="V204" i="4"/>
  <c r="V203" i="4"/>
  <c r="V202" i="4"/>
  <c r="V201" i="4"/>
  <c r="V200" i="4"/>
  <c r="V199" i="4"/>
  <c r="V198" i="4"/>
  <c r="V197" i="4"/>
  <c r="V196" i="4"/>
  <c r="V195" i="4"/>
  <c r="V194" i="4"/>
  <c r="U193" i="4"/>
  <c r="T193" i="4"/>
  <c r="U192" i="4"/>
  <c r="T192" i="4"/>
  <c r="U191" i="4"/>
  <c r="T191" i="4"/>
  <c r="U190" i="4"/>
  <c r="T190" i="4"/>
  <c r="U189" i="4"/>
  <c r="T189" i="4"/>
  <c r="U188" i="4"/>
  <c r="T188" i="4"/>
  <c r="U187" i="4"/>
  <c r="T187" i="4"/>
  <c r="U186" i="4"/>
  <c r="T186" i="4"/>
  <c r="U185" i="4"/>
  <c r="T185" i="4"/>
  <c r="U184" i="4"/>
  <c r="T184" i="4"/>
  <c r="U183" i="4"/>
  <c r="T183" i="4"/>
  <c r="U182" i="4"/>
  <c r="T182" i="4"/>
  <c r="U181" i="4"/>
  <c r="T181" i="4"/>
  <c r="U180" i="4"/>
  <c r="T180" i="4"/>
  <c r="U179" i="4"/>
  <c r="T179" i="4"/>
  <c r="U178" i="4"/>
  <c r="T178" i="4"/>
  <c r="U177" i="4"/>
  <c r="T177" i="4"/>
  <c r="U176" i="4"/>
  <c r="T176" i="4"/>
  <c r="U175" i="4"/>
  <c r="T175" i="4"/>
  <c r="U174" i="4"/>
  <c r="T174" i="4"/>
  <c r="U173" i="4"/>
  <c r="T173" i="4"/>
  <c r="U172" i="4"/>
  <c r="T172" i="4"/>
  <c r="U171" i="4"/>
  <c r="T171" i="4"/>
  <c r="U170" i="4"/>
  <c r="T170" i="4"/>
  <c r="U169" i="4"/>
  <c r="T169" i="4"/>
  <c r="V168" i="4"/>
  <c r="V167" i="4"/>
  <c r="V166" i="4"/>
  <c r="V165" i="4"/>
  <c r="V164" i="4"/>
  <c r="V163" i="4"/>
  <c r="V162" i="4"/>
  <c r="V161" i="4"/>
  <c r="V160" i="4"/>
  <c r="V159" i="4"/>
  <c r="V158" i="4"/>
  <c r="V157" i="4"/>
  <c r="V156" i="4"/>
  <c r="V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V129" i="4"/>
  <c r="V128" i="4"/>
  <c r="V127" i="4"/>
  <c r="V126" i="4"/>
  <c r="V125" i="4"/>
  <c r="V124" i="4"/>
  <c r="V123" i="4"/>
  <c r="V122" i="4"/>
  <c r="V121" i="4"/>
  <c r="V120" i="4"/>
  <c r="V119" i="4"/>
  <c r="V118" i="4"/>
  <c r="V117" i="4"/>
  <c r="V116" i="4"/>
  <c r="U115" i="4"/>
  <c r="U114" i="4"/>
  <c r="U113" i="4"/>
  <c r="U112" i="4"/>
  <c r="U111" i="4"/>
  <c r="U110" i="4"/>
  <c r="U109" i="4"/>
  <c r="U108" i="4"/>
  <c r="U107" i="4"/>
  <c r="U106" i="4"/>
  <c r="U105" i="4"/>
  <c r="U104" i="4"/>
  <c r="U103" i="4"/>
  <c r="U102" i="4"/>
  <c r="U101" i="4"/>
  <c r="U100" i="4"/>
  <c r="U99" i="4"/>
  <c r="U98" i="4"/>
  <c r="U97" i="4"/>
  <c r="U96" i="4"/>
  <c r="U95" i="4"/>
  <c r="U94" i="4"/>
  <c r="U93" i="4"/>
  <c r="U92" i="4"/>
  <c r="U91" i="4"/>
  <c r="V90" i="4"/>
  <c r="V89" i="4"/>
  <c r="V88" i="4"/>
  <c r="V87" i="4"/>
  <c r="V86" i="4"/>
  <c r="V85" i="4"/>
  <c r="V84" i="4"/>
  <c r="V83" i="4"/>
  <c r="V82" i="4"/>
  <c r="V81" i="4"/>
  <c r="V80" i="4"/>
  <c r="V79" i="4"/>
  <c r="V78" i="4"/>
  <c r="V77" i="4"/>
  <c r="U76" i="4"/>
  <c r="U75" i="4"/>
  <c r="U74" i="4"/>
  <c r="U73" i="4"/>
  <c r="U72" i="4"/>
  <c r="U71" i="4"/>
  <c r="U70" i="4"/>
  <c r="U69" i="4"/>
  <c r="U68" i="4"/>
  <c r="U67" i="4"/>
  <c r="U66" i="4"/>
  <c r="U65" i="4"/>
  <c r="U64" i="4"/>
  <c r="U63" i="4"/>
  <c r="U62" i="4"/>
  <c r="U61" i="4"/>
  <c r="U60" i="4"/>
  <c r="U59" i="4"/>
  <c r="U58" i="4"/>
  <c r="U57" i="4"/>
  <c r="U56" i="4"/>
  <c r="U55" i="4"/>
  <c r="U54" i="4"/>
  <c r="U53" i="4"/>
  <c r="U52" i="4"/>
  <c r="V51" i="4"/>
  <c r="V50" i="4"/>
  <c r="V49" i="4"/>
  <c r="V48" i="4"/>
  <c r="V47" i="4"/>
  <c r="V46" i="4"/>
  <c r="V45" i="4"/>
  <c r="V44" i="4"/>
  <c r="V43" i="4"/>
  <c r="V42" i="4"/>
  <c r="V41" i="4"/>
  <c r="V40" i="4"/>
  <c r="V39" i="4"/>
  <c r="V38" i="4"/>
  <c r="U37" i="4"/>
  <c r="U36" i="4"/>
  <c r="U35" i="4"/>
  <c r="U34" i="4"/>
  <c r="U33" i="4"/>
  <c r="X12" i="4"/>
  <c r="W12" i="4"/>
  <c r="X11" i="4"/>
  <c r="W11" i="4"/>
  <c r="X10" i="4"/>
  <c r="W10" i="4"/>
  <c r="X9" i="4"/>
  <c r="W9" i="4"/>
  <c r="X8" i="4"/>
  <c r="W8" i="4"/>
  <c r="X7" i="4"/>
  <c r="W7" i="4"/>
  <c r="X6" i="4"/>
  <c r="W6" i="4"/>
  <c r="X5" i="4"/>
  <c r="W5" i="4"/>
  <c r="X4" i="4"/>
  <c r="W4" i="4"/>
  <c r="X3" i="4"/>
  <c r="W3" i="4"/>
  <c r="X2" i="4"/>
  <c r="W2" i="4"/>
  <c r="V378" i="4" l="1"/>
  <c r="V218" i="4"/>
  <c r="V254" i="4"/>
  <c r="V301" i="4"/>
  <c r="V307" i="4"/>
  <c r="V222" i="4"/>
  <c r="V255" i="4"/>
  <c r="V259" i="4"/>
  <c r="V263" i="4"/>
  <c r="V271" i="4"/>
  <c r="V369" i="4"/>
  <c r="V231" i="4"/>
  <c r="V250" i="4"/>
  <c r="V303" i="4"/>
  <c r="V305" i="4"/>
  <c r="V327" i="4"/>
  <c r="V329" i="4"/>
  <c r="V211" i="4"/>
  <c r="V215" i="4"/>
  <c r="V226" i="4"/>
  <c r="V230" i="4"/>
  <c r="V251" i="4"/>
  <c r="V262" i="4"/>
  <c r="V266" i="4"/>
  <c r="V309" i="4"/>
  <c r="V330" i="4"/>
  <c r="V365" i="4"/>
  <c r="V214" i="4"/>
  <c r="V216" i="4"/>
  <c r="V224" i="4"/>
  <c r="V232" i="4"/>
  <c r="V270" i="4"/>
  <c r="V325" i="4"/>
  <c r="V247" i="4"/>
  <c r="V210" i="4"/>
  <c r="V208" i="4"/>
  <c r="V293" i="4"/>
  <c r="V172" i="4"/>
  <c r="V176" i="4"/>
  <c r="V212" i="4"/>
  <c r="V220" i="4"/>
  <c r="V228" i="4"/>
  <c r="V335" i="4"/>
  <c r="V253" i="4"/>
  <c r="V170" i="4"/>
  <c r="V174" i="4"/>
  <c r="V213" i="4"/>
  <c r="V221" i="4"/>
  <c r="V229" i="4"/>
  <c r="V261" i="4"/>
  <c r="V169" i="4"/>
  <c r="V171" i="4"/>
  <c r="V173" i="4"/>
  <c r="V175" i="4"/>
  <c r="V177" i="4"/>
  <c r="V179" i="4"/>
  <c r="V181" i="4"/>
  <c r="V183" i="4"/>
  <c r="V185" i="4"/>
  <c r="V187" i="4"/>
  <c r="V189" i="4"/>
  <c r="V191" i="4"/>
  <c r="V193" i="4"/>
  <c r="V252" i="4"/>
  <c r="V260" i="4"/>
  <c r="V267" i="4"/>
  <c r="V209" i="4"/>
  <c r="V217" i="4"/>
  <c r="V225" i="4"/>
  <c r="V249" i="4"/>
  <c r="V257" i="4"/>
  <c r="V178" i="4"/>
  <c r="V180" i="4"/>
  <c r="V182" i="4"/>
  <c r="V184" i="4"/>
  <c r="V186" i="4"/>
  <c r="V188" i="4"/>
  <c r="V190" i="4"/>
  <c r="V192" i="4"/>
  <c r="V248" i="4"/>
  <c r="V256" i="4"/>
  <c r="V264" i="4"/>
  <c r="V374" i="4"/>
  <c r="V331" i="4"/>
  <c r="V347" i="4"/>
  <c r="V343" i="4"/>
  <c r="V366" i="4"/>
  <c r="V375" i="4"/>
  <c r="V383" i="4"/>
  <c r="V265" i="4"/>
  <c r="V269" i="4"/>
  <c r="V339" i="4"/>
  <c r="V286" i="4"/>
  <c r="V288" i="4"/>
  <c r="V290" i="4"/>
  <c r="V292" i="4"/>
  <c r="V294" i="4"/>
  <c r="V296" i="4"/>
  <c r="V298" i="4"/>
  <c r="V300" i="4"/>
  <c r="V302" i="4"/>
  <c r="V304" i="4"/>
  <c r="V306" i="4"/>
  <c r="V308" i="4"/>
  <c r="V310" i="4"/>
  <c r="V333" i="4"/>
  <c r="V337" i="4"/>
  <c r="V341" i="4"/>
  <c r="V345" i="4"/>
  <c r="V349" i="4"/>
  <c r="V367" i="4"/>
  <c r="V382" i="4"/>
  <c r="V371" i="4"/>
  <c r="V379" i="4"/>
  <c r="V387" i="4"/>
  <c r="V394" i="4"/>
  <c r="V332" i="4"/>
  <c r="V334" i="4"/>
  <c r="V336" i="4"/>
  <c r="V338" i="4"/>
  <c r="V340" i="4"/>
  <c r="V342" i="4"/>
  <c r="V344" i="4"/>
  <c r="V346" i="4"/>
  <c r="V348" i="4"/>
  <c r="V364" i="4"/>
  <c r="V368" i="4"/>
  <c r="V372" i="4"/>
  <c r="V376" i="4"/>
  <c r="V380" i="4"/>
  <c r="V384" i="4"/>
  <c r="V388" i="4"/>
  <c r="M388" i="4" l="1"/>
  <c r="M387" i="4"/>
  <c r="M386" i="4"/>
  <c r="M385" i="4"/>
  <c r="M384" i="4"/>
  <c r="M383" i="4"/>
  <c r="M382" i="4"/>
  <c r="M381" i="4"/>
  <c r="M380" i="4"/>
  <c r="M379" i="4"/>
  <c r="M378" i="4"/>
  <c r="M377" i="4"/>
  <c r="M376" i="4"/>
  <c r="M375" i="4"/>
  <c r="M374" i="4"/>
  <c r="M373" i="4"/>
  <c r="M372" i="4"/>
  <c r="M371" i="4"/>
  <c r="M370" i="4"/>
  <c r="M369" i="4"/>
  <c r="M368" i="4"/>
  <c r="M367" i="4"/>
  <c r="M366" i="4"/>
  <c r="M365" i="4"/>
  <c r="M364"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15" i="4"/>
  <c r="M114" i="4"/>
  <c r="M113" i="4"/>
  <c r="M112" i="4"/>
  <c r="M111" i="4"/>
  <c r="M110" i="4"/>
  <c r="M109" i="4"/>
  <c r="M108" i="4"/>
  <c r="M107" i="4"/>
  <c r="M106" i="4"/>
  <c r="M105" i="4"/>
  <c r="M104" i="4"/>
  <c r="M103" i="4"/>
  <c r="M102" i="4"/>
  <c r="M101" i="4"/>
  <c r="M100" i="4"/>
  <c r="M99" i="4"/>
  <c r="M98" i="4"/>
  <c r="M97" i="4"/>
  <c r="M96" i="4"/>
  <c r="M95" i="4"/>
  <c r="M94" i="4"/>
  <c r="M93" i="4"/>
  <c r="M92" i="4"/>
  <c r="M91" i="4"/>
  <c r="M76" i="4"/>
  <c r="M75" i="4"/>
  <c r="M74" i="4"/>
  <c r="M73" i="4"/>
  <c r="M72" i="4"/>
  <c r="M71" i="4"/>
  <c r="M70" i="4"/>
  <c r="M69" i="4"/>
  <c r="M68" i="4"/>
  <c r="M67" i="4"/>
  <c r="M66" i="4"/>
  <c r="M65" i="4"/>
  <c r="M64" i="4"/>
  <c r="M63" i="4"/>
  <c r="M62" i="4"/>
  <c r="M61" i="4"/>
  <c r="M60" i="4"/>
  <c r="M59" i="4"/>
  <c r="M58" i="4"/>
  <c r="M57" i="4"/>
  <c r="M56" i="4"/>
  <c r="M55" i="4"/>
  <c r="M54" i="4"/>
  <c r="M53" i="4"/>
  <c r="M52" i="4"/>
  <c r="M37" i="4"/>
  <c r="M36" i="4"/>
  <c r="M35" i="4"/>
  <c r="M34" i="4"/>
  <c r="M33" i="4"/>
  <c r="M32" i="4"/>
  <c r="M31" i="4"/>
  <c r="M30" i="4"/>
  <c r="M29" i="4"/>
  <c r="M28" i="4"/>
  <c r="M27" i="4"/>
  <c r="M26" i="4"/>
  <c r="M25" i="4"/>
  <c r="M24" i="4"/>
  <c r="M23" i="4"/>
  <c r="M22" i="4"/>
  <c r="M21" i="4"/>
  <c r="M20" i="4"/>
  <c r="M19" i="4"/>
  <c r="M18" i="4"/>
  <c r="M17" i="4"/>
  <c r="M16" i="4"/>
  <c r="M15" i="4"/>
  <c r="M14" i="4"/>
  <c r="M13" i="4"/>
  <c r="M24" i="10" l="1"/>
  <c r="K11" i="10" l="1"/>
  <c r="J353" i="4" l="1"/>
  <c r="J275" i="4" l="1"/>
  <c r="J314" i="4"/>
  <c r="J197" i="4"/>
  <c r="J236" i="4"/>
  <c r="J119" i="4"/>
  <c r="J158" i="4"/>
  <c r="J41" i="4"/>
  <c r="J80" i="4"/>
  <c r="R52" i="4"/>
  <c r="R53" i="4"/>
  <c r="R54" i="4"/>
  <c r="R55" i="4"/>
  <c r="R56" i="4"/>
  <c r="R57" i="4"/>
  <c r="R58" i="4"/>
  <c r="R59" i="4"/>
  <c r="R60" i="4"/>
  <c r="R61" i="4"/>
  <c r="R62" i="4"/>
  <c r="R63" i="4"/>
  <c r="R64" i="4"/>
  <c r="R65" i="4"/>
  <c r="R66" i="4"/>
  <c r="R67" i="4"/>
  <c r="R68" i="4"/>
  <c r="R69" i="4"/>
  <c r="R70" i="4"/>
  <c r="R71" i="4"/>
  <c r="R72" i="4"/>
  <c r="R73" i="4"/>
  <c r="R74" i="4"/>
  <c r="R75" i="4"/>
  <c r="R76" i="4"/>
  <c r="R91" i="4"/>
  <c r="R92" i="4"/>
  <c r="R93" i="4"/>
  <c r="R94" i="4"/>
  <c r="R95" i="4"/>
  <c r="R96" i="4"/>
  <c r="R97" i="4"/>
  <c r="R98" i="4"/>
  <c r="R99" i="4"/>
  <c r="R100" i="4"/>
  <c r="R101" i="4"/>
  <c r="R102" i="4"/>
  <c r="R103" i="4"/>
  <c r="R104" i="4"/>
  <c r="R105" i="4"/>
  <c r="R106" i="4"/>
  <c r="R107" i="4"/>
  <c r="R108" i="4"/>
  <c r="R109" i="4"/>
  <c r="R110" i="4"/>
  <c r="R111" i="4"/>
  <c r="R112" i="4"/>
  <c r="R113" i="4"/>
  <c r="R114" i="4"/>
  <c r="R115"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47" i="4"/>
  <c r="R248" i="4"/>
  <c r="R249" i="4"/>
  <c r="R250" i="4"/>
  <c r="R251" i="4"/>
  <c r="R252" i="4"/>
  <c r="R253" i="4"/>
  <c r="R254" i="4"/>
  <c r="R255" i="4"/>
  <c r="R256" i="4"/>
  <c r="R257" i="4"/>
  <c r="R258" i="4"/>
  <c r="R259" i="4"/>
  <c r="R260" i="4"/>
  <c r="R261" i="4"/>
  <c r="R262" i="4"/>
  <c r="R263" i="4"/>
  <c r="R264" i="4"/>
  <c r="R265" i="4"/>
  <c r="R266" i="4"/>
  <c r="R267" i="4"/>
  <c r="R268" i="4"/>
  <c r="R269" i="4"/>
  <c r="R270" i="4"/>
  <c r="R271" i="4"/>
  <c r="R286" i="4"/>
  <c r="R287" i="4"/>
  <c r="R288" i="4"/>
  <c r="R289" i="4"/>
  <c r="R290" i="4"/>
  <c r="R291" i="4"/>
  <c r="R292" i="4"/>
  <c r="R293" i="4"/>
  <c r="R294" i="4"/>
  <c r="R295" i="4"/>
  <c r="R296" i="4"/>
  <c r="R297" i="4"/>
  <c r="R298" i="4"/>
  <c r="R299" i="4"/>
  <c r="R300" i="4"/>
  <c r="R301" i="4"/>
  <c r="R302" i="4"/>
  <c r="R303" i="4"/>
  <c r="R304" i="4"/>
  <c r="R305" i="4"/>
  <c r="R306" i="4"/>
  <c r="R307" i="4"/>
  <c r="R308" i="4"/>
  <c r="R309" i="4"/>
  <c r="R310" i="4"/>
  <c r="R325" i="4"/>
  <c r="R326" i="4"/>
  <c r="R327" i="4"/>
  <c r="R328" i="4"/>
  <c r="R329" i="4"/>
  <c r="R330" i="4"/>
  <c r="R331" i="4"/>
  <c r="R332" i="4"/>
  <c r="R333" i="4"/>
  <c r="R334" i="4"/>
  <c r="R335" i="4"/>
  <c r="R336" i="4"/>
  <c r="R337" i="4"/>
  <c r="R338" i="4"/>
  <c r="R339" i="4"/>
  <c r="R340" i="4"/>
  <c r="R341" i="4"/>
  <c r="R342" i="4"/>
  <c r="R343" i="4"/>
  <c r="R344" i="4"/>
  <c r="R345" i="4"/>
  <c r="R346" i="4"/>
  <c r="R347" i="4"/>
  <c r="R348" i="4"/>
  <c r="R349" i="4"/>
  <c r="R364" i="4"/>
  <c r="R365" i="4"/>
  <c r="R366" i="4"/>
  <c r="R367" i="4"/>
  <c r="R368" i="4"/>
  <c r="R369" i="4"/>
  <c r="R370" i="4"/>
  <c r="R371" i="4"/>
  <c r="R372" i="4"/>
  <c r="R373" i="4"/>
  <c r="R374" i="4"/>
  <c r="R375" i="4"/>
  <c r="R376" i="4"/>
  <c r="R377" i="4"/>
  <c r="R378" i="4"/>
  <c r="R379" i="4"/>
  <c r="R380" i="4"/>
  <c r="R381" i="4"/>
  <c r="R382" i="4"/>
  <c r="R383" i="4"/>
  <c r="R384" i="4"/>
  <c r="R385" i="4"/>
  <c r="R386" i="4"/>
  <c r="R387" i="4"/>
  <c r="R388" i="4"/>
  <c r="R37" i="4"/>
  <c r="R36" i="4"/>
  <c r="R35" i="4"/>
  <c r="R34" i="4"/>
  <c r="R33" i="4"/>
  <c r="R32" i="4"/>
  <c r="R31" i="4"/>
  <c r="R30" i="4"/>
  <c r="R29" i="4"/>
  <c r="R28" i="4"/>
  <c r="R27" i="4"/>
  <c r="R26" i="4"/>
  <c r="R25" i="4"/>
  <c r="R24" i="4"/>
  <c r="R23" i="4"/>
  <c r="R22" i="4"/>
  <c r="R21" i="4"/>
  <c r="R20" i="4"/>
  <c r="R19" i="4"/>
  <c r="R18" i="4"/>
  <c r="R17" i="4"/>
  <c r="R16" i="4"/>
  <c r="R15" i="4"/>
  <c r="R14" i="4"/>
  <c r="R13" i="4"/>
  <c r="J388" i="4" l="1"/>
  <c r="S388" i="4" s="1"/>
  <c r="J387" i="4"/>
  <c r="S387" i="4" s="1"/>
  <c r="J386" i="4"/>
  <c r="S386" i="4" s="1"/>
  <c r="J385" i="4"/>
  <c r="S385" i="4" s="1"/>
  <c r="J384" i="4"/>
  <c r="S384" i="4" s="1"/>
  <c r="J383" i="4"/>
  <c r="S383" i="4" s="1"/>
  <c r="J382" i="4"/>
  <c r="S382" i="4" s="1"/>
  <c r="J381" i="4"/>
  <c r="S381" i="4" s="1"/>
  <c r="J380" i="4"/>
  <c r="S380" i="4" s="1"/>
  <c r="J379" i="4"/>
  <c r="S379" i="4" s="1"/>
  <c r="J378" i="4"/>
  <c r="S378" i="4" s="1"/>
  <c r="J377" i="4"/>
  <c r="S377" i="4" s="1"/>
  <c r="J376" i="4"/>
  <c r="S376" i="4" s="1"/>
  <c r="J375" i="4"/>
  <c r="S375" i="4" s="1"/>
  <c r="J374" i="4"/>
  <c r="S374" i="4" s="1"/>
  <c r="J373" i="4"/>
  <c r="S373" i="4" s="1"/>
  <c r="J372" i="4"/>
  <c r="S372" i="4" s="1"/>
  <c r="J371" i="4"/>
  <c r="S371" i="4" s="1"/>
  <c r="J370" i="4"/>
  <c r="S370" i="4" s="1"/>
  <c r="J369" i="4"/>
  <c r="S369" i="4" s="1"/>
  <c r="J368" i="4"/>
  <c r="S368" i="4" s="1"/>
  <c r="J367" i="4"/>
  <c r="S367" i="4" s="1"/>
  <c r="J366" i="4"/>
  <c r="S366" i="4" s="1"/>
  <c r="J365" i="4"/>
  <c r="S365" i="4" s="1"/>
  <c r="J364" i="4"/>
  <c r="S364" i="4" s="1"/>
  <c r="J349" i="4"/>
  <c r="S349" i="4" s="1"/>
  <c r="J348" i="4"/>
  <c r="S348" i="4" s="1"/>
  <c r="J347" i="4"/>
  <c r="S347" i="4" s="1"/>
  <c r="J346" i="4"/>
  <c r="S346" i="4" s="1"/>
  <c r="J345" i="4"/>
  <c r="S345" i="4" s="1"/>
  <c r="J344" i="4"/>
  <c r="S344" i="4" s="1"/>
  <c r="J343" i="4"/>
  <c r="S343" i="4" s="1"/>
  <c r="J342" i="4"/>
  <c r="S342" i="4" s="1"/>
  <c r="J341" i="4"/>
  <c r="S341" i="4" s="1"/>
  <c r="J340" i="4"/>
  <c r="S340" i="4" s="1"/>
  <c r="J339" i="4"/>
  <c r="S339" i="4" s="1"/>
  <c r="J338" i="4"/>
  <c r="S338" i="4" s="1"/>
  <c r="J337" i="4"/>
  <c r="S337" i="4" s="1"/>
  <c r="J336" i="4"/>
  <c r="S336" i="4" s="1"/>
  <c r="J335" i="4"/>
  <c r="S335" i="4" s="1"/>
  <c r="J334" i="4"/>
  <c r="S334" i="4" s="1"/>
  <c r="J333" i="4"/>
  <c r="S333" i="4" s="1"/>
  <c r="J332" i="4"/>
  <c r="S332" i="4" s="1"/>
  <c r="J331" i="4"/>
  <c r="S331" i="4" s="1"/>
  <c r="J330" i="4"/>
  <c r="S330" i="4" s="1"/>
  <c r="J329" i="4"/>
  <c r="S329" i="4" s="1"/>
  <c r="J328" i="4"/>
  <c r="S328" i="4" s="1"/>
  <c r="J327" i="4"/>
  <c r="S327" i="4" s="1"/>
  <c r="J326" i="4"/>
  <c r="S326" i="4" s="1"/>
  <c r="J325" i="4"/>
  <c r="S325" i="4" s="1"/>
  <c r="J310" i="4"/>
  <c r="S310" i="4" s="1"/>
  <c r="J309" i="4"/>
  <c r="S309" i="4" s="1"/>
  <c r="J308" i="4"/>
  <c r="S308" i="4" s="1"/>
  <c r="J307" i="4"/>
  <c r="S307" i="4" s="1"/>
  <c r="J306" i="4"/>
  <c r="S306" i="4" s="1"/>
  <c r="J305" i="4"/>
  <c r="S305" i="4" s="1"/>
  <c r="J304" i="4"/>
  <c r="S304" i="4" s="1"/>
  <c r="J303" i="4"/>
  <c r="S303" i="4" s="1"/>
  <c r="J302" i="4"/>
  <c r="S302" i="4" s="1"/>
  <c r="J301" i="4"/>
  <c r="S301" i="4" s="1"/>
  <c r="J300" i="4"/>
  <c r="S300" i="4" s="1"/>
  <c r="J299" i="4"/>
  <c r="S299" i="4" s="1"/>
  <c r="J298" i="4"/>
  <c r="S298" i="4" s="1"/>
  <c r="J297" i="4"/>
  <c r="S297" i="4" s="1"/>
  <c r="J296" i="4"/>
  <c r="S296" i="4" s="1"/>
  <c r="J295" i="4"/>
  <c r="S295" i="4" s="1"/>
  <c r="J294" i="4"/>
  <c r="S294" i="4" s="1"/>
  <c r="J293" i="4"/>
  <c r="S293" i="4" s="1"/>
  <c r="J292" i="4"/>
  <c r="S292" i="4" s="1"/>
  <c r="J291" i="4"/>
  <c r="S291" i="4" s="1"/>
  <c r="J290" i="4"/>
  <c r="S290" i="4" s="1"/>
  <c r="J289" i="4"/>
  <c r="S289" i="4" s="1"/>
  <c r="J288" i="4"/>
  <c r="S288" i="4" s="1"/>
  <c r="J287" i="4"/>
  <c r="S287" i="4" s="1"/>
  <c r="J286" i="4"/>
  <c r="S286" i="4" s="1"/>
  <c r="J271" i="4"/>
  <c r="S271" i="4" s="1"/>
  <c r="J270" i="4"/>
  <c r="S270" i="4" s="1"/>
  <c r="J269" i="4"/>
  <c r="S269" i="4" s="1"/>
  <c r="J268" i="4"/>
  <c r="S268" i="4" s="1"/>
  <c r="J267" i="4"/>
  <c r="S267" i="4" s="1"/>
  <c r="J266" i="4"/>
  <c r="S266" i="4" s="1"/>
  <c r="J265" i="4"/>
  <c r="S265" i="4" s="1"/>
  <c r="J264" i="4"/>
  <c r="S264" i="4" s="1"/>
  <c r="J263" i="4"/>
  <c r="S263" i="4" s="1"/>
  <c r="J262" i="4"/>
  <c r="S262" i="4" s="1"/>
  <c r="J261" i="4"/>
  <c r="S261" i="4" s="1"/>
  <c r="J260" i="4"/>
  <c r="S260" i="4" s="1"/>
  <c r="J259" i="4"/>
  <c r="S259" i="4" s="1"/>
  <c r="J258" i="4"/>
  <c r="S258" i="4" s="1"/>
  <c r="J257" i="4"/>
  <c r="S257" i="4" s="1"/>
  <c r="J256" i="4"/>
  <c r="S256" i="4" s="1"/>
  <c r="J255" i="4"/>
  <c r="S255" i="4" s="1"/>
  <c r="J254" i="4"/>
  <c r="S254" i="4" s="1"/>
  <c r="J253" i="4"/>
  <c r="S253" i="4" s="1"/>
  <c r="J252" i="4"/>
  <c r="S252" i="4" s="1"/>
  <c r="J251" i="4"/>
  <c r="S251" i="4" s="1"/>
  <c r="J250" i="4"/>
  <c r="S250" i="4" s="1"/>
  <c r="J249" i="4"/>
  <c r="S249" i="4" s="1"/>
  <c r="J248" i="4"/>
  <c r="S248" i="4" s="1"/>
  <c r="J247" i="4"/>
  <c r="S247" i="4" s="1"/>
  <c r="O272" i="4" s="1"/>
  <c r="J232" i="4"/>
  <c r="S232" i="4" s="1"/>
  <c r="J231" i="4"/>
  <c r="S231" i="4" s="1"/>
  <c r="J230" i="4"/>
  <c r="S230" i="4" s="1"/>
  <c r="J229" i="4"/>
  <c r="S229" i="4" s="1"/>
  <c r="J228" i="4"/>
  <c r="S228" i="4" s="1"/>
  <c r="J227" i="4"/>
  <c r="S227" i="4" s="1"/>
  <c r="J226" i="4"/>
  <c r="S226" i="4" s="1"/>
  <c r="J225" i="4"/>
  <c r="S225" i="4" s="1"/>
  <c r="J224" i="4"/>
  <c r="S224" i="4" s="1"/>
  <c r="J223" i="4"/>
  <c r="S223" i="4" s="1"/>
  <c r="J222" i="4"/>
  <c r="S222" i="4" s="1"/>
  <c r="J221" i="4"/>
  <c r="S221" i="4" s="1"/>
  <c r="J220" i="4"/>
  <c r="S220" i="4" s="1"/>
  <c r="J219" i="4"/>
  <c r="S219" i="4" s="1"/>
  <c r="J218" i="4"/>
  <c r="S218" i="4" s="1"/>
  <c r="J217" i="4"/>
  <c r="S217" i="4" s="1"/>
  <c r="J216" i="4"/>
  <c r="S216" i="4" s="1"/>
  <c r="J215" i="4"/>
  <c r="S215" i="4" s="1"/>
  <c r="J214" i="4"/>
  <c r="S214" i="4" s="1"/>
  <c r="J213" i="4"/>
  <c r="S213" i="4" s="1"/>
  <c r="J212" i="4"/>
  <c r="S212" i="4" s="1"/>
  <c r="J211" i="4"/>
  <c r="S211" i="4" s="1"/>
  <c r="J210" i="4"/>
  <c r="S210" i="4" s="1"/>
  <c r="J209" i="4"/>
  <c r="S209" i="4" s="1"/>
  <c r="J208" i="4"/>
  <c r="S208" i="4" s="1"/>
  <c r="J193" i="4"/>
  <c r="S193" i="4" s="1"/>
  <c r="J192" i="4"/>
  <c r="S192" i="4" s="1"/>
  <c r="J191" i="4"/>
  <c r="S191" i="4" s="1"/>
  <c r="J190" i="4"/>
  <c r="S190" i="4" s="1"/>
  <c r="J189" i="4"/>
  <c r="S189" i="4" s="1"/>
  <c r="J188" i="4"/>
  <c r="S188" i="4" s="1"/>
  <c r="J187" i="4"/>
  <c r="S187" i="4" s="1"/>
  <c r="J186" i="4"/>
  <c r="S186" i="4" s="1"/>
  <c r="J185" i="4"/>
  <c r="S185" i="4" s="1"/>
  <c r="J184" i="4"/>
  <c r="S184" i="4" s="1"/>
  <c r="J183" i="4"/>
  <c r="S183" i="4" s="1"/>
  <c r="J182" i="4"/>
  <c r="S182" i="4" s="1"/>
  <c r="J181" i="4"/>
  <c r="S181" i="4" s="1"/>
  <c r="J180" i="4"/>
  <c r="S180" i="4" s="1"/>
  <c r="J179" i="4"/>
  <c r="S179" i="4" s="1"/>
  <c r="J178" i="4"/>
  <c r="S178" i="4" s="1"/>
  <c r="J177" i="4"/>
  <c r="S177" i="4" s="1"/>
  <c r="J176" i="4"/>
  <c r="S176" i="4" s="1"/>
  <c r="J175" i="4"/>
  <c r="S175" i="4" s="1"/>
  <c r="J174" i="4"/>
  <c r="S174" i="4" s="1"/>
  <c r="J173" i="4"/>
  <c r="S173" i="4" s="1"/>
  <c r="J172" i="4"/>
  <c r="S172" i="4" s="1"/>
  <c r="J171" i="4"/>
  <c r="S171" i="4" s="1"/>
  <c r="J170" i="4"/>
  <c r="S170" i="4" s="1"/>
  <c r="J169" i="4"/>
  <c r="S169" i="4" s="1"/>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15" i="4"/>
  <c r="J114" i="4"/>
  <c r="J113" i="4"/>
  <c r="J112" i="4"/>
  <c r="J111" i="4"/>
  <c r="J110" i="4"/>
  <c r="J109" i="4"/>
  <c r="J108" i="4"/>
  <c r="J107" i="4"/>
  <c r="J106" i="4"/>
  <c r="J105" i="4"/>
  <c r="J104" i="4"/>
  <c r="J103" i="4"/>
  <c r="J102" i="4"/>
  <c r="J101" i="4"/>
  <c r="J100" i="4"/>
  <c r="J99" i="4"/>
  <c r="J98" i="4"/>
  <c r="J97" i="4"/>
  <c r="J96" i="4"/>
  <c r="J95" i="4"/>
  <c r="J94" i="4"/>
  <c r="J93" i="4"/>
  <c r="J92" i="4"/>
  <c r="J91" i="4"/>
  <c r="J76" i="4"/>
  <c r="J75" i="4"/>
  <c r="J74" i="4"/>
  <c r="J73" i="4"/>
  <c r="J72" i="4"/>
  <c r="J71" i="4"/>
  <c r="J70" i="4"/>
  <c r="J69" i="4"/>
  <c r="J68" i="4"/>
  <c r="J67" i="4"/>
  <c r="J66" i="4"/>
  <c r="J65" i="4"/>
  <c r="J64" i="4"/>
  <c r="J63" i="4"/>
  <c r="J62" i="4"/>
  <c r="J61" i="4"/>
  <c r="J60" i="4"/>
  <c r="J59" i="4"/>
  <c r="J58" i="4"/>
  <c r="J57" i="4"/>
  <c r="J56" i="4"/>
  <c r="J55" i="4"/>
  <c r="J54" i="4"/>
  <c r="J53" i="4"/>
  <c r="J52" i="4"/>
  <c r="J37" i="4"/>
  <c r="J36" i="4"/>
  <c r="J35" i="4"/>
  <c r="J34" i="4"/>
  <c r="J33" i="4"/>
  <c r="J32" i="4"/>
  <c r="S32" i="4" s="1"/>
  <c r="J31" i="4"/>
  <c r="S31" i="4" s="1"/>
  <c r="J30" i="4"/>
  <c r="S30" i="4" s="1"/>
  <c r="J29" i="4"/>
  <c r="S29" i="4" s="1"/>
  <c r="J28" i="4"/>
  <c r="S28" i="4" s="1"/>
  <c r="J27" i="4"/>
  <c r="S27" i="4" s="1"/>
  <c r="J26" i="4"/>
  <c r="S26" i="4" s="1"/>
  <c r="J25" i="4"/>
  <c r="S25" i="4" s="1"/>
  <c r="J24" i="4"/>
  <c r="S24" i="4" s="1"/>
  <c r="J23" i="4"/>
  <c r="S23" i="4" s="1"/>
  <c r="J22" i="4"/>
  <c r="S22" i="4" s="1"/>
  <c r="J21" i="4"/>
  <c r="S21" i="4" s="1"/>
  <c r="J20" i="4"/>
  <c r="S20" i="4" s="1"/>
  <c r="J19" i="4"/>
  <c r="S19" i="4" s="1"/>
  <c r="J18" i="4"/>
  <c r="S18" i="4" s="1"/>
  <c r="J17" i="4"/>
  <c r="S17" i="4" s="1"/>
  <c r="J16" i="4"/>
  <c r="S16" i="4" s="1"/>
  <c r="J15" i="4"/>
  <c r="S15" i="4" s="1"/>
  <c r="J14" i="4"/>
  <c r="S14" i="4" s="1"/>
  <c r="J13" i="4"/>
  <c r="S13" i="4" s="1"/>
  <c r="S133" i="4" l="1"/>
  <c r="T133" i="4"/>
  <c r="V133" i="4" s="1"/>
  <c r="S145" i="4"/>
  <c r="T145" i="4"/>
  <c r="V145" i="4" s="1"/>
  <c r="S149" i="4"/>
  <c r="T149" i="4"/>
  <c r="V149" i="4" s="1"/>
  <c r="S153" i="4"/>
  <c r="T153" i="4"/>
  <c r="V153" i="4" s="1"/>
  <c r="S132" i="4"/>
  <c r="T132" i="4"/>
  <c r="V132" i="4" s="1"/>
  <c r="S141" i="4"/>
  <c r="T141" i="4"/>
  <c r="V141" i="4" s="1"/>
  <c r="S130" i="4"/>
  <c r="T130" i="4"/>
  <c r="V130" i="4" s="1"/>
  <c r="S134" i="4"/>
  <c r="T134" i="4"/>
  <c r="V134" i="4" s="1"/>
  <c r="S138" i="4"/>
  <c r="T138" i="4"/>
  <c r="V138" i="4" s="1"/>
  <c r="S142" i="4"/>
  <c r="T142" i="4"/>
  <c r="V142" i="4" s="1"/>
  <c r="S146" i="4"/>
  <c r="T146" i="4"/>
  <c r="V146" i="4" s="1"/>
  <c r="S150" i="4"/>
  <c r="T150" i="4"/>
  <c r="V150" i="4" s="1"/>
  <c r="S137" i="4"/>
  <c r="T137" i="4"/>
  <c r="V137" i="4" s="1"/>
  <c r="S131" i="4"/>
  <c r="T131" i="4"/>
  <c r="V131" i="4" s="1"/>
  <c r="S135" i="4"/>
  <c r="T135" i="4"/>
  <c r="V135" i="4" s="1"/>
  <c r="S139" i="4"/>
  <c r="T139" i="4"/>
  <c r="V139" i="4" s="1"/>
  <c r="S143" i="4"/>
  <c r="T143" i="4"/>
  <c r="V143" i="4" s="1"/>
  <c r="S147" i="4"/>
  <c r="T147" i="4"/>
  <c r="V147" i="4" s="1"/>
  <c r="S151" i="4"/>
  <c r="T151" i="4"/>
  <c r="V151" i="4" s="1"/>
  <c r="S136" i="4"/>
  <c r="T136" i="4"/>
  <c r="V136" i="4" s="1"/>
  <c r="S140" i="4"/>
  <c r="T140" i="4"/>
  <c r="V140" i="4" s="1"/>
  <c r="S144" i="4"/>
  <c r="T144" i="4"/>
  <c r="V144" i="4" s="1"/>
  <c r="S148" i="4"/>
  <c r="T148" i="4"/>
  <c r="V148" i="4" s="1"/>
  <c r="S152" i="4"/>
  <c r="T152" i="4"/>
  <c r="V152" i="4" s="1"/>
  <c r="S93" i="4"/>
  <c r="T93" i="4"/>
  <c r="V93" i="4" s="1"/>
  <c r="S97" i="4"/>
  <c r="T97" i="4"/>
  <c r="V97" i="4" s="1"/>
  <c r="S101" i="4"/>
  <c r="T101" i="4"/>
  <c r="V101" i="4" s="1"/>
  <c r="S105" i="4"/>
  <c r="T105" i="4"/>
  <c r="V105" i="4" s="1"/>
  <c r="S109" i="4"/>
  <c r="T109" i="4"/>
  <c r="V109" i="4" s="1"/>
  <c r="S113" i="4"/>
  <c r="T113" i="4"/>
  <c r="V113" i="4" s="1"/>
  <c r="S94" i="4"/>
  <c r="T94" i="4"/>
  <c r="V94" i="4" s="1"/>
  <c r="S98" i="4"/>
  <c r="T98" i="4"/>
  <c r="V98" i="4" s="1"/>
  <c r="S102" i="4"/>
  <c r="T102" i="4"/>
  <c r="V102" i="4" s="1"/>
  <c r="S106" i="4"/>
  <c r="T106" i="4"/>
  <c r="V106" i="4" s="1"/>
  <c r="S110" i="4"/>
  <c r="T110" i="4"/>
  <c r="V110" i="4" s="1"/>
  <c r="S114" i="4"/>
  <c r="T114" i="4"/>
  <c r="V114" i="4" s="1"/>
  <c r="S91" i="4"/>
  <c r="T91" i="4"/>
  <c r="V91" i="4" s="1"/>
  <c r="S95" i="4"/>
  <c r="T95" i="4"/>
  <c r="V95" i="4" s="1"/>
  <c r="S99" i="4"/>
  <c r="T99" i="4"/>
  <c r="V99" i="4" s="1"/>
  <c r="S103" i="4"/>
  <c r="T103" i="4"/>
  <c r="V103" i="4" s="1"/>
  <c r="S107" i="4"/>
  <c r="T107" i="4"/>
  <c r="V107" i="4" s="1"/>
  <c r="S111" i="4"/>
  <c r="T111" i="4"/>
  <c r="V111" i="4" s="1"/>
  <c r="S115" i="4"/>
  <c r="T115" i="4"/>
  <c r="V115" i="4" s="1"/>
  <c r="S92" i="4"/>
  <c r="T92" i="4"/>
  <c r="V92" i="4" s="1"/>
  <c r="S96" i="4"/>
  <c r="T96" i="4"/>
  <c r="V96" i="4" s="1"/>
  <c r="S100" i="4"/>
  <c r="T100" i="4"/>
  <c r="V100" i="4" s="1"/>
  <c r="S104" i="4"/>
  <c r="T104" i="4"/>
  <c r="V104" i="4" s="1"/>
  <c r="S108" i="4"/>
  <c r="T108" i="4"/>
  <c r="V108" i="4" s="1"/>
  <c r="S112" i="4"/>
  <c r="T112" i="4"/>
  <c r="V112" i="4" s="1"/>
  <c r="S57" i="4"/>
  <c r="T57" i="4"/>
  <c r="V57" i="4" s="1"/>
  <c r="S69" i="4"/>
  <c r="T69" i="4"/>
  <c r="V69" i="4" s="1"/>
  <c r="S54" i="4"/>
  <c r="T54" i="4"/>
  <c r="V54" i="4" s="1"/>
  <c r="S58" i="4"/>
  <c r="T58" i="4"/>
  <c r="V58" i="4" s="1"/>
  <c r="S62" i="4"/>
  <c r="T62" i="4"/>
  <c r="V62" i="4" s="1"/>
  <c r="S66" i="4"/>
  <c r="T66" i="4"/>
  <c r="V66" i="4" s="1"/>
  <c r="S70" i="4"/>
  <c r="T70" i="4"/>
  <c r="V70" i="4" s="1"/>
  <c r="S74" i="4"/>
  <c r="T74" i="4"/>
  <c r="V74" i="4" s="1"/>
  <c r="S65" i="4"/>
  <c r="T65" i="4"/>
  <c r="V65" i="4" s="1"/>
  <c r="S59" i="4"/>
  <c r="T59" i="4"/>
  <c r="V59" i="4" s="1"/>
  <c r="S63" i="4"/>
  <c r="T63" i="4"/>
  <c r="V63" i="4" s="1"/>
  <c r="S67" i="4"/>
  <c r="T67" i="4"/>
  <c r="V67" i="4" s="1"/>
  <c r="S71" i="4"/>
  <c r="T71" i="4"/>
  <c r="V71" i="4" s="1"/>
  <c r="S75" i="4"/>
  <c r="T75" i="4"/>
  <c r="V75" i="4" s="1"/>
  <c r="S61" i="4"/>
  <c r="T61" i="4"/>
  <c r="V61" i="4" s="1"/>
  <c r="S73" i="4"/>
  <c r="T73" i="4"/>
  <c r="V73" i="4" s="1"/>
  <c r="S55" i="4"/>
  <c r="T55" i="4"/>
  <c r="V55" i="4" s="1"/>
  <c r="S56" i="4"/>
  <c r="T56" i="4"/>
  <c r="V56" i="4" s="1"/>
  <c r="S60" i="4"/>
  <c r="T60" i="4"/>
  <c r="V60" i="4" s="1"/>
  <c r="S64" i="4"/>
  <c r="T64" i="4"/>
  <c r="V64" i="4" s="1"/>
  <c r="S68" i="4"/>
  <c r="T68" i="4"/>
  <c r="V68" i="4" s="1"/>
  <c r="S72" i="4"/>
  <c r="T72" i="4"/>
  <c r="V72" i="4" s="1"/>
  <c r="S76" i="4"/>
  <c r="T76" i="4"/>
  <c r="V76" i="4" s="1"/>
  <c r="S154" i="4"/>
  <c r="T154" i="4"/>
  <c r="V154" i="4" s="1"/>
  <c r="S35" i="4"/>
  <c r="T35" i="4"/>
  <c r="V35" i="4" s="1"/>
  <c r="S36" i="4"/>
  <c r="T36" i="4"/>
  <c r="V36" i="4" s="1"/>
  <c r="S33" i="4"/>
  <c r="T33" i="4"/>
  <c r="V33" i="4" s="1"/>
  <c r="S37" i="4"/>
  <c r="T37" i="4"/>
  <c r="V37" i="4" s="1"/>
  <c r="S34" i="4"/>
  <c r="T34" i="4"/>
  <c r="V34" i="4" s="1"/>
  <c r="S53" i="4"/>
  <c r="T53" i="4"/>
  <c r="V53" i="4" s="1"/>
  <c r="S52" i="4"/>
  <c r="T52" i="4"/>
  <c r="V52" i="4" s="1"/>
  <c r="O389" i="4"/>
  <c r="O350" i="4"/>
  <c r="O311" i="4"/>
  <c r="O233" i="4"/>
  <c r="O194" i="4"/>
  <c r="O155" i="4" l="1"/>
  <c r="O116" i="4"/>
  <c r="O77" i="4"/>
  <c r="C9" i="4"/>
  <c r="C126" i="4" s="1"/>
  <c r="C8" i="4"/>
  <c r="C242" i="4" s="1"/>
  <c r="H5" i="4" l="1"/>
  <c r="H44" i="4" s="1"/>
  <c r="H7" i="4"/>
  <c r="H280" i="4" s="1"/>
  <c r="H4" i="4"/>
  <c r="H82" i="4" s="1"/>
  <c r="I11" i="10"/>
  <c r="J77" i="4"/>
  <c r="S77" i="4" s="1"/>
  <c r="C47" i="4"/>
  <c r="C320" i="4"/>
  <c r="C164" i="4"/>
  <c r="C86" i="4"/>
  <c r="J233" i="4"/>
  <c r="S233" i="4" s="1"/>
  <c r="C243" i="4"/>
  <c r="C360" i="4"/>
  <c r="J272" i="4"/>
  <c r="S272" i="4" s="1"/>
  <c r="J194" i="4"/>
  <c r="S194" i="4" s="1"/>
  <c r="J116" i="4"/>
  <c r="S116" i="4" s="1"/>
  <c r="J155" i="4"/>
  <c r="S155" i="4" s="1"/>
  <c r="J311" i="4"/>
  <c r="S311" i="4" s="1"/>
  <c r="J350" i="4"/>
  <c r="S350" i="4" s="1"/>
  <c r="J389" i="4"/>
  <c r="S389" i="4" s="1"/>
  <c r="C165" i="4"/>
  <c r="C321" i="4"/>
  <c r="C87" i="4"/>
  <c r="C281" i="4"/>
  <c r="C125" i="4"/>
  <c r="C359" i="4"/>
  <c r="C203" i="4"/>
  <c r="C48" i="4"/>
  <c r="C204" i="4"/>
  <c r="C282" i="4"/>
  <c r="J2" i="4"/>
  <c r="H241" i="4" l="1"/>
  <c r="H202" i="4"/>
  <c r="H163" i="4"/>
  <c r="H124" i="4"/>
  <c r="H46" i="4"/>
  <c r="H319" i="4"/>
  <c r="H85" i="4"/>
  <c r="H358" i="4"/>
  <c r="H355" i="4"/>
  <c r="H199" i="4"/>
  <c r="H316" i="4"/>
  <c r="H121" i="4"/>
  <c r="H43" i="4"/>
  <c r="H238" i="4"/>
  <c r="H277" i="4"/>
  <c r="H160" i="4"/>
  <c r="H122" i="4"/>
  <c r="H200" i="4"/>
  <c r="H83" i="4"/>
  <c r="H161" i="4"/>
  <c r="H317" i="4"/>
  <c r="H239" i="4"/>
  <c r="H356" i="4"/>
  <c r="H278" i="4"/>
  <c r="J38" i="4" l="1"/>
  <c r="P391" i="4" l="1"/>
  <c r="U25" i="4" l="1"/>
  <c r="U29" i="4"/>
  <c r="U17" i="4"/>
  <c r="U21" i="4"/>
  <c r="T21" i="4"/>
  <c r="U31" i="4"/>
  <c r="T22" i="4"/>
  <c r="T25" i="4"/>
  <c r="T27" i="4"/>
  <c r="T28" i="4"/>
  <c r="U28" i="4"/>
  <c r="T31" i="4"/>
  <c r="T29" i="4"/>
  <c r="U19" i="4"/>
  <c r="T19" i="4"/>
  <c r="U27" i="4"/>
  <c r="T14" i="4"/>
  <c r="T30" i="4"/>
  <c r="U24" i="4"/>
  <c r="T24" i="4"/>
  <c r="U22" i="4"/>
  <c r="U30" i="4"/>
  <c r="T17" i="4"/>
  <c r="V17" i="4" s="1"/>
  <c r="U16" i="4"/>
  <c r="T16" i="4"/>
  <c r="U18" i="4"/>
  <c r="T18" i="4"/>
  <c r="U26" i="4"/>
  <c r="T26" i="4"/>
  <c r="U23" i="4"/>
  <c r="T23" i="4"/>
  <c r="U14" i="4"/>
  <c r="U20" i="4"/>
  <c r="T20" i="4"/>
  <c r="T32" i="4"/>
  <c r="U32" i="4"/>
  <c r="T15" i="4"/>
  <c r="U15" i="4"/>
  <c r="U13" i="4"/>
  <c r="X13" i="4" s="1"/>
  <c r="T13" i="4"/>
  <c r="V31" i="4" l="1"/>
  <c r="V21" i="4"/>
  <c r="V29" i="4"/>
  <c r="V27" i="4"/>
  <c r="V30" i="4"/>
  <c r="V25" i="4"/>
  <c r="W59" i="4"/>
  <c r="W70" i="4"/>
  <c r="W93" i="4"/>
  <c r="W319" i="4"/>
  <c r="W120" i="4"/>
  <c r="W224" i="4"/>
  <c r="W176" i="4"/>
  <c r="W311" i="4"/>
  <c r="W292" i="4"/>
  <c r="W384" i="4"/>
  <c r="W327" i="4"/>
  <c r="W159" i="4"/>
  <c r="W207" i="4"/>
  <c r="W121" i="4"/>
  <c r="W101" i="4"/>
  <c r="W285" i="4"/>
  <c r="W86" i="4"/>
  <c r="W261" i="4"/>
  <c r="W184" i="4"/>
  <c r="W322" i="4"/>
  <c r="W304" i="4"/>
  <c r="W379" i="4"/>
  <c r="W244" i="4"/>
  <c r="W211" i="4"/>
  <c r="W185" i="4"/>
  <c r="W297" i="4"/>
  <c r="W243" i="4"/>
  <c r="W37" i="4"/>
  <c r="W378" i="4"/>
  <c r="W42" i="4"/>
  <c r="W330" i="4"/>
  <c r="W218" i="4"/>
  <c r="W257" i="4"/>
  <c r="W294" i="4"/>
  <c r="W148" i="4"/>
  <c r="W41" i="4"/>
  <c r="W354" i="4"/>
  <c r="W126" i="4"/>
  <c r="W99" i="4"/>
  <c r="W92" i="4"/>
  <c r="W166" i="4"/>
  <c r="W150" i="4"/>
  <c r="W258" i="4"/>
  <c r="W344" i="4"/>
  <c r="W108" i="4"/>
  <c r="W288" i="4"/>
  <c r="W388" i="4"/>
  <c r="W66" i="4"/>
  <c r="W164" i="4"/>
  <c r="W365" i="4"/>
  <c r="W155" i="4"/>
  <c r="W104" i="4"/>
  <c r="W206" i="4"/>
  <c r="W362" i="4"/>
  <c r="W334" i="4"/>
  <c r="W325" i="4"/>
  <c r="W372" i="4"/>
  <c r="W119" i="4"/>
  <c r="W323" i="4"/>
  <c r="W188" i="4"/>
  <c r="W111" i="4"/>
  <c r="W132" i="4"/>
  <c r="W183" i="4"/>
  <c r="W387" i="4"/>
  <c r="W68" i="4"/>
  <c r="W273" i="4"/>
  <c r="W307" i="4"/>
  <c r="W229" i="4"/>
  <c r="W197" i="4"/>
  <c r="W97" i="4"/>
  <c r="W342" i="4"/>
  <c r="W65" i="4"/>
  <c r="W187" i="4"/>
  <c r="W253" i="4"/>
  <c r="W301" i="4"/>
  <c r="W175" i="4"/>
  <c r="W264" i="4"/>
  <c r="W154" i="4"/>
  <c r="W240" i="4"/>
  <c r="W115" i="4"/>
  <c r="W386" i="4"/>
  <c r="W151" i="4"/>
  <c r="W346" i="4"/>
  <c r="W163" i="4"/>
  <c r="W209" i="4"/>
  <c r="W286" i="4"/>
  <c r="W82" i="4"/>
  <c r="W46" i="4"/>
  <c r="W363" i="4"/>
  <c r="W168" i="4"/>
  <c r="W64" i="4"/>
  <c r="W55" i="4"/>
  <c r="W382" i="4"/>
  <c r="W137" i="4"/>
  <c r="W338" i="4"/>
  <c r="W239" i="4"/>
  <c r="W225" i="4"/>
  <c r="W290" i="4"/>
  <c r="W241" i="4"/>
  <c r="W62" i="4"/>
  <c r="W353" i="4"/>
  <c r="W160" i="4"/>
  <c r="W91" i="4"/>
  <c r="W269" i="4"/>
  <c r="W200" i="4"/>
  <c r="W223" i="4"/>
  <c r="W58" i="4"/>
  <c r="W361" i="4"/>
  <c r="W380" i="4"/>
  <c r="W284" i="4"/>
  <c r="W219" i="4"/>
  <c r="W250" i="4"/>
  <c r="W310" i="4"/>
  <c r="W208" i="4"/>
  <c r="W53" i="4"/>
  <c r="W356" i="4"/>
  <c r="W268" i="4"/>
  <c r="W153" i="4"/>
  <c r="W178" i="4"/>
  <c r="W210" i="4"/>
  <c r="W375" i="4"/>
  <c r="W287" i="4"/>
  <c r="W125" i="4"/>
  <c r="W289" i="4"/>
  <c r="W34" i="4"/>
  <c r="W350" i="4"/>
  <c r="W110" i="4"/>
  <c r="W78" i="4"/>
  <c r="W237" i="4"/>
  <c r="W103" i="4"/>
  <c r="W39" i="4"/>
  <c r="W43" i="4"/>
  <c r="W128" i="4"/>
  <c r="W251" i="4"/>
  <c r="W216" i="4"/>
  <c r="W270" i="4"/>
  <c r="W74" i="4"/>
  <c r="W351" i="4"/>
  <c r="W60" i="4"/>
  <c r="W171" i="4"/>
  <c r="W228" i="4"/>
  <c r="W349" i="4"/>
  <c r="W45" i="4"/>
  <c r="W394" i="4"/>
  <c r="W252" i="4"/>
  <c r="W368" i="4"/>
  <c r="W256" i="4"/>
  <c r="W94" i="4"/>
  <c r="W54" i="4"/>
  <c r="W226" i="4"/>
  <c r="W332" i="4"/>
  <c r="W293" i="4"/>
  <c r="W324" i="4"/>
  <c r="W36" i="4"/>
  <c r="W63" i="4"/>
  <c r="W370" i="4"/>
  <c r="W136" i="4"/>
  <c r="W246" i="4"/>
  <c r="W140" i="4"/>
  <c r="W265" i="4"/>
  <c r="W302" i="4"/>
  <c r="W116" i="4"/>
  <c r="W76" i="4"/>
  <c r="W283" i="4"/>
  <c r="W84" i="4"/>
  <c r="W75" i="4"/>
  <c r="W47" i="4"/>
  <c r="W366" i="4"/>
  <c r="W385" i="4"/>
  <c r="W280" i="4"/>
  <c r="W205" i="4"/>
  <c r="W331" i="4"/>
  <c r="W306" i="4"/>
  <c r="W145" i="4"/>
  <c r="W57" i="4"/>
  <c r="W275" i="4"/>
  <c r="W50" i="4"/>
  <c r="W138" i="4"/>
  <c r="W170" i="4"/>
  <c r="W85" i="4"/>
  <c r="W71" i="4"/>
  <c r="W335" i="4"/>
  <c r="W51" i="4"/>
  <c r="W355" i="4"/>
  <c r="W162" i="4"/>
  <c r="W83" i="4"/>
  <c r="W106" i="4"/>
  <c r="W367" i="4"/>
  <c r="W180" i="4"/>
  <c r="W49" i="4"/>
  <c r="W314" i="4"/>
  <c r="W152" i="4"/>
  <c r="W173" i="4"/>
  <c r="W337" i="4"/>
  <c r="W231" i="4"/>
  <c r="W238" i="4"/>
  <c r="W249" i="4"/>
  <c r="W131" i="4"/>
  <c r="W48" i="4"/>
  <c r="W56" i="4"/>
  <c r="W272" i="4"/>
  <c r="W291" i="4"/>
  <c r="W232" i="4"/>
  <c r="W333" i="4"/>
  <c r="W267" i="4"/>
  <c r="W276" i="4"/>
  <c r="W44" i="4"/>
  <c r="W133" i="4"/>
  <c r="W390" i="4"/>
  <c r="W193" i="4"/>
  <c r="W262" i="4"/>
  <c r="W165" i="4"/>
  <c r="W90" i="4"/>
  <c r="W279" i="4"/>
  <c r="W271" i="4"/>
  <c r="W393" i="4"/>
  <c r="W122" i="4"/>
  <c r="W371" i="4"/>
  <c r="W129" i="4"/>
  <c r="W259" i="4"/>
  <c r="W202" i="4"/>
  <c r="W247" i="4"/>
  <c r="W299" i="4"/>
  <c r="W377" i="4"/>
  <c r="W217" i="4"/>
  <c r="W222" i="4"/>
  <c r="W318" i="4"/>
  <c r="W201" i="4"/>
  <c r="W38" i="4"/>
  <c r="W130" i="4"/>
  <c r="W73" i="4"/>
  <c r="W369" i="4"/>
  <c r="W204" i="4"/>
  <c r="W156" i="4"/>
  <c r="W266" i="4"/>
  <c r="W295" i="4"/>
  <c r="W347" i="4"/>
  <c r="W141" i="4"/>
  <c r="W336" i="4"/>
  <c r="W230" i="4"/>
  <c r="W33" i="4"/>
  <c r="W149" i="4"/>
  <c r="V13" i="4"/>
  <c r="W364" i="4"/>
  <c r="W195" i="4"/>
  <c r="W61" i="4"/>
  <c r="W98" i="4"/>
  <c r="W303" i="4"/>
  <c r="W102" i="4"/>
  <c r="W220" i="4"/>
  <c r="W328" i="4"/>
  <c r="W214" i="4"/>
  <c r="W169" i="4"/>
  <c r="W263" i="4"/>
  <c r="W221" i="4"/>
  <c r="W215" i="4"/>
  <c r="W146" i="4"/>
  <c r="W109" i="4"/>
  <c r="W277" i="4"/>
  <c r="W77" i="4"/>
  <c r="W139" i="4"/>
  <c r="W192" i="4"/>
  <c r="W233" i="4"/>
  <c r="W308" i="4"/>
  <c r="W373" i="4"/>
  <c r="W236" i="4"/>
  <c r="W234" i="4"/>
  <c r="W189" i="4"/>
  <c r="W305" i="4"/>
  <c r="W72" i="4"/>
  <c r="W245" i="4"/>
  <c r="W69" i="4"/>
  <c r="W181" i="4"/>
  <c r="W254" i="4"/>
  <c r="W143" i="4"/>
  <c r="W242" i="4"/>
  <c r="W357" i="4"/>
  <c r="W174" i="4"/>
  <c r="W389" i="4"/>
  <c r="W282" i="4"/>
  <c r="W89" i="4"/>
  <c r="W67" i="4"/>
  <c r="W114" i="4"/>
  <c r="W360" i="4"/>
  <c r="W186" i="4"/>
  <c r="W300" i="4"/>
  <c r="W383" i="4"/>
  <c r="W113" i="4"/>
  <c r="W80" i="4"/>
  <c r="W312" i="4"/>
  <c r="W278" i="4"/>
  <c r="W190" i="4"/>
  <c r="W203" i="4"/>
  <c r="W392" i="4"/>
  <c r="W158" i="4"/>
  <c r="W123" i="4"/>
  <c r="W358" i="4"/>
  <c r="W142" i="4"/>
  <c r="W315" i="4"/>
  <c r="W339" i="4"/>
  <c r="W147" i="4"/>
  <c r="W191" i="4"/>
  <c r="W96" i="4"/>
  <c r="W340" i="4"/>
  <c r="W374" i="4"/>
  <c r="W172" i="4"/>
  <c r="W135" i="4"/>
  <c r="W167" i="4"/>
  <c r="W320" i="4"/>
  <c r="W298" i="4"/>
  <c r="W359" i="4"/>
  <c r="W194" i="4"/>
  <c r="W316" i="4"/>
  <c r="W81" i="4"/>
  <c r="W255" i="4"/>
  <c r="W381" i="4"/>
  <c r="W260" i="4"/>
  <c r="W105" i="4"/>
  <c r="W144" i="4"/>
  <c r="W317" i="4"/>
  <c r="W179" i="4"/>
  <c r="W117" i="4"/>
  <c r="W343" i="4"/>
  <c r="W309" i="4"/>
  <c r="W199" i="4"/>
  <c r="W281" i="4"/>
  <c r="W182" i="4"/>
  <c r="W112" i="4"/>
  <c r="W326" i="4"/>
  <c r="W376" i="4"/>
  <c r="W341" i="4"/>
  <c r="W100" i="4"/>
  <c r="W348" i="4"/>
  <c r="W345" i="4"/>
  <c r="W227" i="4"/>
  <c r="W95" i="4"/>
  <c r="W107" i="4"/>
  <c r="W296" i="4"/>
  <c r="W198" i="4"/>
  <c r="W52" i="4"/>
  <c r="W212" i="4"/>
  <c r="W134" i="4"/>
  <c r="W27" i="4"/>
  <c r="W321" i="4"/>
  <c r="W329" i="4"/>
  <c r="W87" i="4"/>
  <c r="W35" i="4"/>
  <c r="W88" i="4"/>
  <c r="W127" i="4"/>
  <c r="W124" i="4"/>
  <c r="W213" i="4"/>
  <c r="W177" i="4"/>
  <c r="W248" i="4"/>
  <c r="W161" i="4"/>
  <c r="W25" i="4"/>
  <c r="W17" i="4"/>
  <c r="X15" i="4"/>
  <c r="W13" i="4"/>
  <c r="X356" i="4"/>
  <c r="X202" i="4"/>
  <c r="X194" i="4"/>
  <c r="X49" i="4"/>
  <c r="X359" i="4"/>
  <c r="X327" i="4"/>
  <c r="X199" i="4"/>
  <c r="X73" i="4"/>
  <c r="X104" i="4"/>
  <c r="X321" i="4"/>
  <c r="X70" i="4"/>
  <c r="X67" i="4"/>
  <c r="X367" i="4"/>
  <c r="X53" i="4"/>
  <c r="X250" i="4"/>
  <c r="X292" i="4"/>
  <c r="X267" i="4"/>
  <c r="X210" i="4"/>
  <c r="X217" i="4"/>
  <c r="X232" i="4"/>
  <c r="X309" i="4"/>
  <c r="X207" i="4"/>
  <c r="X165" i="4"/>
  <c r="X90" i="4"/>
  <c r="X354" i="4"/>
  <c r="X201" i="4"/>
  <c r="X206" i="4"/>
  <c r="X76" i="4"/>
  <c r="X276" i="4"/>
  <c r="X69" i="4"/>
  <c r="X224" i="4"/>
  <c r="X174" i="4"/>
  <c r="X190" i="4"/>
  <c r="X231" i="4"/>
  <c r="X205" i="4"/>
  <c r="X387" i="4"/>
  <c r="X271" i="4"/>
  <c r="X213" i="4"/>
  <c r="X294" i="4"/>
  <c r="X249" i="4"/>
  <c r="X325" i="4"/>
  <c r="X136" i="4"/>
  <c r="X179" i="4"/>
  <c r="X112" i="4"/>
  <c r="X351" i="4"/>
  <c r="X335" i="4"/>
  <c r="X311" i="4"/>
  <c r="X225" i="4"/>
  <c r="X393" i="4"/>
  <c r="X215" i="4"/>
  <c r="X200" i="4"/>
  <c r="X131" i="4"/>
  <c r="X340" i="4"/>
  <c r="X322" i="4"/>
  <c r="X135" i="4"/>
  <c r="X308" i="4"/>
  <c r="X286" i="4"/>
  <c r="X45" i="4"/>
  <c r="X51" i="4"/>
  <c r="X48" i="4"/>
  <c r="X353" i="4"/>
  <c r="X96" i="4"/>
  <c r="X92" i="4"/>
  <c r="X306" i="4"/>
  <c r="X170" i="4"/>
  <c r="X64" i="4"/>
  <c r="X184" i="4"/>
  <c r="X84" i="4"/>
  <c r="X319" i="4"/>
  <c r="X168" i="4"/>
  <c r="X281" i="4"/>
  <c r="X227" i="4"/>
  <c r="X42" i="4"/>
  <c r="X204" i="4"/>
  <c r="X242" i="4"/>
  <c r="X173" i="4"/>
  <c r="X241" i="4"/>
  <c r="X89" i="4"/>
  <c r="X107" i="4"/>
  <c r="X265" i="4"/>
  <c r="X99" i="4"/>
  <c r="X368" i="4"/>
  <c r="X307" i="4"/>
  <c r="X347" i="4"/>
  <c r="X66" i="4"/>
  <c r="X150" i="4"/>
  <c r="X56" i="4"/>
  <c r="X324" i="4"/>
  <c r="X305" i="4"/>
  <c r="X244" i="4"/>
  <c r="X72" i="4"/>
  <c r="X349" i="4"/>
  <c r="X149" i="4"/>
  <c r="X246" i="4"/>
  <c r="X60" i="4"/>
  <c r="X378" i="4"/>
  <c r="X299" i="4"/>
  <c r="X101" i="4"/>
  <c r="X261" i="4"/>
  <c r="X382" i="4"/>
  <c r="X159" i="4"/>
  <c r="X110" i="4"/>
  <c r="X113" i="4"/>
  <c r="X82" i="4"/>
  <c r="X260" i="4"/>
  <c r="X272" i="4"/>
  <c r="X120" i="4"/>
  <c r="X108" i="4"/>
  <c r="X34" i="4"/>
  <c r="X323" i="4"/>
  <c r="X127" i="4"/>
  <c r="X75" i="4"/>
  <c r="X140" i="4"/>
  <c r="X287" i="4"/>
  <c r="X63" i="4"/>
  <c r="X290" i="4"/>
  <c r="X343" i="4"/>
  <c r="X185" i="4"/>
  <c r="X263" i="4"/>
  <c r="X365" i="4"/>
  <c r="X280" i="4"/>
  <c r="X128" i="4"/>
  <c r="X211" i="4"/>
  <c r="X369" i="4"/>
  <c r="X331" i="4"/>
  <c r="X283" i="4"/>
  <c r="X273" i="4"/>
  <c r="X147" i="4"/>
  <c r="X345" i="4"/>
  <c r="X282" i="4"/>
  <c r="X183" i="4"/>
  <c r="X163" i="4"/>
  <c r="X279" i="4"/>
  <c r="X314" i="4"/>
  <c r="X175" i="4"/>
  <c r="X37" i="4"/>
  <c r="X380" i="4"/>
  <c r="X214" i="4"/>
  <c r="X269" i="4"/>
  <c r="X334" i="4"/>
  <c r="X358" i="4"/>
  <c r="X212" i="4"/>
  <c r="X41" i="4"/>
  <c r="X192" i="4"/>
  <c r="X222" i="4"/>
  <c r="X392" i="4"/>
  <c r="X58" i="4"/>
  <c r="X74" i="4"/>
  <c r="X256" i="4"/>
  <c r="X164" i="4"/>
  <c r="X155" i="4"/>
  <c r="X171" i="4"/>
  <c r="X266" i="4"/>
  <c r="X141" i="4"/>
  <c r="X151" i="4"/>
  <c r="X139" i="4"/>
  <c r="X370" i="4"/>
  <c r="X247" i="4"/>
  <c r="X126" i="4"/>
  <c r="X119" i="4"/>
  <c r="X100" i="4"/>
  <c r="X342" i="4"/>
  <c r="X259" i="4"/>
  <c r="X121" i="4"/>
  <c r="X46" i="4"/>
  <c r="X346" i="4"/>
  <c r="X218" i="4"/>
  <c r="X78" i="4"/>
  <c r="X278" i="4"/>
  <c r="X223" i="4"/>
  <c r="X216" i="4"/>
  <c r="X106" i="4"/>
  <c r="X317" i="4"/>
  <c r="X226" i="4"/>
  <c r="X142" i="4"/>
  <c r="X98" i="4"/>
  <c r="X291" i="4"/>
  <c r="X111" i="4"/>
  <c r="X258" i="4"/>
  <c r="X176" i="4"/>
  <c r="X255" i="4"/>
  <c r="X54" i="4"/>
  <c r="X61" i="4"/>
  <c r="X371" i="4"/>
  <c r="X161" i="4"/>
  <c r="X166" i="4"/>
  <c r="X114" i="4"/>
  <c r="X296" i="4"/>
  <c r="X329" i="4"/>
  <c r="X152" i="4"/>
  <c r="X187" i="4"/>
  <c r="X209" i="4"/>
  <c r="X350" i="4"/>
  <c r="X360" i="4"/>
  <c r="X156" i="4"/>
  <c r="X44" i="4"/>
  <c r="X363" i="4"/>
  <c r="X234" i="4"/>
  <c r="X245" i="4"/>
  <c r="X133" i="4"/>
  <c r="X332" i="4"/>
  <c r="X357" i="4"/>
  <c r="X203" i="4"/>
  <c r="X300" i="4"/>
  <c r="X182" i="4"/>
  <c r="X124" i="4"/>
  <c r="X88" i="4"/>
  <c r="X87" i="4"/>
  <c r="X77" i="4"/>
  <c r="X301" i="4"/>
  <c r="X167" i="4"/>
  <c r="X146" i="4"/>
  <c r="X71" i="4"/>
  <c r="X389" i="4"/>
  <c r="X144" i="4"/>
  <c r="X243" i="4"/>
  <c r="X43" i="4"/>
  <c r="X248" i="4"/>
  <c r="X330" i="4"/>
  <c r="X154" i="4"/>
  <c r="X178" i="4"/>
  <c r="X374" i="4"/>
  <c r="X160" i="4"/>
  <c r="X116" i="4"/>
  <c r="X386" i="4"/>
  <c r="X145" i="4"/>
  <c r="X236" i="4"/>
  <c r="X336" i="4"/>
  <c r="X366" i="4"/>
  <c r="X233" i="4"/>
  <c r="X219" i="4"/>
  <c r="X148" i="4"/>
  <c r="X229" i="4"/>
  <c r="X52" i="4"/>
  <c r="X257" i="4"/>
  <c r="X91" i="4"/>
  <c r="X85" i="4"/>
  <c r="X122" i="4"/>
  <c r="X94" i="4"/>
  <c r="X253" i="4"/>
  <c r="X38" i="4"/>
  <c r="X197" i="4"/>
  <c r="X268" i="4"/>
  <c r="X337" i="4"/>
  <c r="X303" i="4"/>
  <c r="X381" i="4"/>
  <c r="X312" i="4"/>
  <c r="X394" i="4"/>
  <c r="X338" i="4"/>
  <c r="X33" i="4"/>
  <c r="X65" i="4"/>
  <c r="X103" i="4"/>
  <c r="X285" i="4"/>
  <c r="X362" i="4"/>
  <c r="X143" i="4"/>
  <c r="X36" i="4"/>
  <c r="X35" i="4"/>
  <c r="X62" i="4"/>
  <c r="X158" i="4"/>
  <c r="X59" i="4"/>
  <c r="X162" i="4"/>
  <c r="X315" i="4"/>
  <c r="X109" i="4"/>
  <c r="X251" i="4"/>
  <c r="X388" i="4"/>
  <c r="X220" i="4"/>
  <c r="X55" i="4"/>
  <c r="X384" i="4"/>
  <c r="X320" i="4"/>
  <c r="X130" i="4"/>
  <c r="X239" i="4"/>
  <c r="X376" i="4"/>
  <c r="X339" i="4"/>
  <c r="X47" i="4"/>
  <c r="X221" i="4"/>
  <c r="X138" i="4"/>
  <c r="X316" i="4"/>
  <c r="X295" i="4"/>
  <c r="X193" i="4"/>
  <c r="X50" i="4"/>
  <c r="X333" i="4"/>
  <c r="X284" i="4"/>
  <c r="X189" i="4"/>
  <c r="X275" i="4"/>
  <c r="X364" i="4"/>
  <c r="X264" i="4"/>
  <c r="X57" i="4"/>
  <c r="X375" i="4"/>
  <c r="X344" i="4"/>
  <c r="X270" i="4"/>
  <c r="X80" i="4"/>
  <c r="X115" i="4"/>
  <c r="X361" i="4"/>
  <c r="X240" i="4"/>
  <c r="X262" i="4"/>
  <c r="X97" i="4"/>
  <c r="X95" i="4"/>
  <c r="X390" i="4"/>
  <c r="X238" i="4"/>
  <c r="X137" i="4"/>
  <c r="X172" i="4"/>
  <c r="X83" i="4"/>
  <c r="X230" i="4"/>
  <c r="X39" i="4"/>
  <c r="X298" i="4"/>
  <c r="X289" i="4"/>
  <c r="X169" i="4"/>
  <c r="X180" i="4"/>
  <c r="X373" i="4"/>
  <c r="X297" i="4"/>
  <c r="X93" i="4"/>
  <c r="X191" i="4"/>
  <c r="X86" i="4"/>
  <c r="X68" i="4"/>
  <c r="X105" i="4"/>
  <c r="X125" i="4"/>
  <c r="X188" i="4"/>
  <c r="X254" i="4"/>
  <c r="X385" i="4"/>
  <c r="X318" i="4"/>
  <c r="X328" i="4"/>
  <c r="X326" i="4"/>
  <c r="X348" i="4"/>
  <c r="X302" i="4"/>
  <c r="X288" i="4"/>
  <c r="X383" i="4"/>
  <c r="X237" i="4"/>
  <c r="X252" i="4"/>
  <c r="X228" i="4"/>
  <c r="X132" i="4"/>
  <c r="X181" i="4"/>
  <c r="X134" i="4"/>
  <c r="X129" i="4"/>
  <c r="X186" i="4"/>
  <c r="X293" i="4"/>
  <c r="X177" i="4"/>
  <c r="X341" i="4"/>
  <c r="X102" i="4"/>
  <c r="X379" i="4"/>
  <c r="X377" i="4"/>
  <c r="X277" i="4"/>
  <c r="X117" i="4"/>
  <c r="X198" i="4"/>
  <c r="X310" i="4"/>
  <c r="X153" i="4"/>
  <c r="X195" i="4"/>
  <c r="X372" i="4"/>
  <c r="X81" i="4"/>
  <c r="X355" i="4"/>
  <c r="X123" i="4"/>
  <c r="X304" i="4"/>
  <c r="X208" i="4"/>
  <c r="X23" i="4"/>
  <c r="X30" i="4"/>
  <c r="V15" i="4"/>
  <c r="W15" i="4"/>
  <c r="X16" i="4"/>
  <c r="W30" i="4"/>
  <c r="X27" i="4"/>
  <c r="W31" i="4"/>
  <c r="W20" i="4"/>
  <c r="V20" i="4"/>
  <c r="X14" i="4"/>
  <c r="X32" i="4"/>
  <c r="V24" i="4"/>
  <c r="W24" i="4"/>
  <c r="X18" i="4"/>
  <c r="W28" i="4"/>
  <c r="V28" i="4"/>
  <c r="X31" i="4"/>
  <c r="V32" i="4"/>
  <c r="W32" i="4"/>
  <c r="V26" i="4"/>
  <c r="W26" i="4"/>
  <c r="W16" i="4"/>
  <c r="V16" i="4"/>
  <c r="X22" i="4"/>
  <c r="X24" i="4"/>
  <c r="V19" i="4"/>
  <c r="W19" i="4"/>
  <c r="W29" i="4"/>
  <c r="X26" i="4"/>
  <c r="X19" i="4"/>
  <c r="W22" i="4"/>
  <c r="X20" i="4"/>
  <c r="V23" i="4"/>
  <c r="W23" i="4"/>
  <c r="W18" i="4"/>
  <c r="V18" i="4"/>
  <c r="W14" i="4"/>
  <c r="V14" i="4"/>
  <c r="X28" i="4"/>
  <c r="X21" i="4"/>
  <c r="X29" i="4"/>
  <c r="V22" i="4"/>
  <c r="W21" i="4"/>
  <c r="X17" i="4"/>
  <c r="X25" i="4"/>
  <c r="O38" i="4" l="1"/>
  <c r="Z387" i="4"/>
  <c r="Y181" i="4"/>
  <c r="Y124" i="4"/>
  <c r="Y276" i="4"/>
  <c r="Y351" i="4"/>
  <c r="Y228" i="4"/>
  <c r="Y52" i="4"/>
  <c r="Y347" i="4"/>
  <c r="Y119" i="4"/>
  <c r="Y254" i="4"/>
  <c r="Y102" i="4"/>
  <c r="Y32" i="4"/>
  <c r="Y169" i="4"/>
  <c r="Y359" i="4"/>
  <c r="Y173" i="4"/>
  <c r="Y368" i="4"/>
  <c r="Y197" i="4"/>
  <c r="Y61" i="4"/>
  <c r="Y331" i="4"/>
  <c r="Y292" i="4"/>
  <c r="Y198" i="4"/>
  <c r="Y348" i="4"/>
  <c r="Y143" i="4"/>
  <c r="Y40" i="4"/>
  <c r="Y323" i="4"/>
  <c r="Y249" i="4"/>
  <c r="Y25" i="4"/>
  <c r="Y24" i="4"/>
  <c r="Y227" i="4"/>
  <c r="Y163" i="4"/>
  <c r="Y121" i="4"/>
  <c r="Y10" i="4"/>
  <c r="Y345" i="4"/>
  <c r="Y336" i="4"/>
  <c r="Y376" i="4"/>
  <c r="Y338" i="4"/>
  <c r="Y387" i="4"/>
  <c r="Y199" i="4"/>
  <c r="Y152" i="4"/>
  <c r="Y208" i="4"/>
  <c r="Y337" i="4"/>
  <c r="Y3" i="4"/>
  <c r="Y171" i="4"/>
  <c r="Y196" i="4"/>
  <c r="Y327" i="4"/>
  <c r="Y299" i="4"/>
  <c r="Y48" i="4"/>
  <c r="Y366" i="4"/>
  <c r="Y304" i="4"/>
  <c r="Y37" i="4"/>
  <c r="Y217" i="4"/>
  <c r="Y5" i="4"/>
  <c r="Y335" i="4"/>
  <c r="Y230" i="4"/>
  <c r="Y141" i="4"/>
  <c r="Y265" i="4"/>
  <c r="Y255" i="4"/>
  <c r="Y390" i="4"/>
  <c r="Y258" i="4"/>
  <c r="Y394" i="4"/>
  <c r="Y120" i="4"/>
  <c r="Y219" i="4"/>
  <c r="Y293" i="4"/>
  <c r="Y275" i="4"/>
  <c r="Y63" i="4"/>
  <c r="Y68" i="4"/>
  <c r="Y195" i="4"/>
  <c r="Y244" i="4"/>
  <c r="Y367" i="4"/>
  <c r="Y350" i="4"/>
  <c r="Y126" i="4"/>
  <c r="Y144" i="4"/>
  <c r="Y145" i="4"/>
  <c r="Y263" i="4"/>
  <c r="Y269" i="4"/>
  <c r="Y289" i="4"/>
  <c r="Y267" i="4"/>
  <c r="Y85" i="4"/>
  <c r="Y71" i="4"/>
  <c r="Y272" i="4"/>
  <c r="Y88" i="4"/>
  <c r="Y76" i="4"/>
  <c r="Y140" i="4"/>
  <c r="Y9" i="4"/>
  <c r="Y330" i="4"/>
  <c r="Y47" i="4"/>
  <c r="Y170" i="4"/>
  <c r="Y167" i="4"/>
  <c r="Y235" i="4"/>
  <c r="Y391" i="4"/>
  <c r="Y45" i="4"/>
  <c r="Y286" i="4"/>
  <c r="Y65" i="4"/>
  <c r="Y346" i="4"/>
  <c r="Y297" i="4"/>
  <c r="Y49" i="4"/>
  <c r="Y104" i="4"/>
  <c r="Y296" i="4"/>
  <c r="Y103" i="4"/>
  <c r="Y264" i="4"/>
  <c r="Y314" i="4"/>
  <c r="Y342" i="4"/>
  <c r="Y157" i="4"/>
  <c r="Y56" i="4"/>
  <c r="Y54" i="4"/>
  <c r="Y21" i="4"/>
  <c r="Y84" i="4"/>
  <c r="Y374" i="4"/>
  <c r="Y86" i="4"/>
  <c r="Y378" i="4"/>
  <c r="Y307" i="4"/>
  <c r="Y132" i="4"/>
  <c r="Y233" i="4"/>
  <c r="Y66" i="4"/>
  <c r="Y82" i="4"/>
  <c r="Y8" i="4"/>
  <c r="Y334" i="4"/>
  <c r="Y317" i="4"/>
  <c r="Y365" i="4"/>
  <c r="Y361" i="4"/>
  <c r="Y77" i="4"/>
  <c r="Y343" i="4"/>
  <c r="Y28" i="4"/>
  <c r="Y320" i="4"/>
  <c r="Y146" i="4"/>
  <c r="Y15" i="4"/>
  <c r="Y212" i="4"/>
  <c r="Y110" i="4"/>
  <c r="Y117" i="4"/>
  <c r="Y283" i="4"/>
  <c r="Y251" i="4"/>
  <c r="Y364" i="4"/>
  <c r="Y11" i="4"/>
  <c r="Y135" i="4"/>
  <c r="Y344" i="4"/>
  <c r="Y319" i="4"/>
  <c r="Y153" i="4"/>
  <c r="Y259" i="4"/>
  <c r="Y248" i="4"/>
  <c r="Y168" i="4"/>
  <c r="Y50" i="4"/>
  <c r="Y204" i="4"/>
  <c r="Y231" i="4"/>
  <c r="Y238" i="4"/>
  <c r="Y322" i="4"/>
  <c r="Y35" i="4"/>
  <c r="Y201" i="4"/>
  <c r="Y125" i="4"/>
  <c r="Y148" i="4"/>
  <c r="Y151" i="4"/>
  <c r="Y200" i="4"/>
  <c r="Y278" i="4"/>
  <c r="Y288" i="4"/>
  <c r="Y97" i="4"/>
  <c r="Y380" i="4"/>
  <c r="Y362" i="4"/>
  <c r="Y290" i="4"/>
  <c r="Y176" i="4"/>
  <c r="Y94" i="4"/>
  <c r="Y213" i="4"/>
  <c r="Y101" i="4"/>
  <c r="Y310" i="4"/>
  <c r="Y386" i="4"/>
  <c r="Y329" i="4"/>
  <c r="Y260" i="4"/>
  <c r="Y29" i="4"/>
  <c r="Y57" i="4"/>
  <c r="Y243" i="4"/>
  <c r="Y321" i="4"/>
  <c r="Y164" i="4"/>
  <c r="Y44" i="4"/>
  <c r="Y174" i="4"/>
  <c r="Y203" i="4"/>
  <c r="Y111" i="4"/>
  <c r="Y6" i="4"/>
  <c r="Y328" i="4"/>
  <c r="Y295" i="4"/>
  <c r="Y123" i="4"/>
  <c r="Y261" i="4"/>
  <c r="Y62" i="4"/>
  <c r="Y112" i="4"/>
  <c r="Y93" i="4"/>
  <c r="Y38" i="4"/>
  <c r="Y301" i="4"/>
  <c r="Y372" i="4"/>
  <c r="Y159" i="4"/>
  <c r="Y246" i="4"/>
  <c r="Y306" i="4"/>
  <c r="Y115" i="4"/>
  <c r="Y308" i="4"/>
  <c r="Y109" i="4"/>
  <c r="Y26" i="4"/>
  <c r="Y237" i="4"/>
  <c r="Y355" i="4"/>
  <c r="Y353" i="4"/>
  <c r="Y81" i="4"/>
  <c r="Y373" i="4"/>
  <c r="Y384" i="4"/>
  <c r="Y294" i="4"/>
  <c r="Y389" i="4"/>
  <c r="Y187" i="4"/>
  <c r="Y369" i="4"/>
  <c r="Y332" i="4"/>
  <c r="Y214" i="4"/>
  <c r="Y22" i="4"/>
  <c r="Y377" i="4"/>
  <c r="Y7" i="4"/>
  <c r="Y98" i="4"/>
  <c r="Y16" i="4"/>
  <c r="Y326" i="4"/>
  <c r="Y96" i="4"/>
  <c r="Y383" i="4"/>
  <c r="Y313" i="4"/>
  <c r="Y357" i="4"/>
  <c r="Y129" i="4"/>
  <c r="Y222" i="4"/>
  <c r="Y287" i="4"/>
  <c r="Y55" i="4"/>
  <c r="Y382" i="4"/>
  <c r="Y256" i="4"/>
  <c r="Y189" i="4"/>
  <c r="Y194" i="4"/>
  <c r="Y300" i="4"/>
  <c r="Y324" i="4"/>
  <c r="Y178" i="4"/>
  <c r="Y186" i="4"/>
  <c r="Y363" i="4"/>
  <c r="Y59" i="4"/>
  <c r="Y31" i="4"/>
  <c r="Y137" i="4"/>
  <c r="Y305" i="4"/>
  <c r="Y100" i="4"/>
  <c r="Y291" i="4"/>
  <c r="Y205" i="4"/>
  <c r="Y262" i="4"/>
  <c r="Y352" i="4"/>
  <c r="Y193" i="4"/>
  <c r="Y360" i="4"/>
  <c r="Y138" i="4"/>
  <c r="Y224" i="4"/>
  <c r="Y36" i="4"/>
  <c r="Y160" i="4"/>
  <c r="Y75" i="4"/>
  <c r="Y252" i="4"/>
  <c r="Y12" i="4"/>
  <c r="Y182" i="4"/>
  <c r="Y116" i="4"/>
  <c r="Y165" i="4"/>
  <c r="Y80" i="4"/>
  <c r="Y17" i="4"/>
  <c r="Y341" i="4"/>
  <c r="Y312" i="4"/>
  <c r="Y39" i="4"/>
  <c r="Y245" i="4"/>
  <c r="Y277" i="4"/>
  <c r="Y51" i="4"/>
  <c r="Y223" i="4"/>
  <c r="Y30" i="4"/>
  <c r="Y229" i="4"/>
  <c r="Y325" i="4"/>
  <c r="Y388" i="4"/>
  <c r="Y130" i="4"/>
  <c r="Y158" i="4"/>
  <c r="Y247" i="4"/>
  <c r="Y375" i="4"/>
  <c r="Y41" i="4"/>
  <c r="Y303" i="4"/>
  <c r="Y156" i="4"/>
  <c r="Y73" i="4"/>
  <c r="Y64" i="4"/>
  <c r="Y74" i="4"/>
  <c r="Y95" i="4"/>
  <c r="Y333" i="4"/>
  <c r="Y318" i="4"/>
  <c r="Y83" i="4"/>
  <c r="Y33" i="4"/>
  <c r="Y221" i="4"/>
  <c r="Y207" i="4"/>
  <c r="Y220" i="4"/>
  <c r="Y67" i="4"/>
  <c r="Y183" i="4"/>
  <c r="Y87" i="4"/>
  <c r="Y184" i="4"/>
  <c r="Y210" i="4"/>
  <c r="Y202" i="4"/>
  <c r="Y155" i="4"/>
  <c r="Y340" i="4"/>
  <c r="Y381" i="4"/>
  <c r="Y108" i="4"/>
  <c r="Y185" i="4"/>
  <c r="Y134" i="4"/>
  <c r="Y240" i="4"/>
  <c r="Y370" i="4"/>
  <c r="Y298" i="4"/>
  <c r="Y226" i="4"/>
  <c r="Y315" i="4"/>
  <c r="Y14" i="4"/>
  <c r="Y89" i="4"/>
  <c r="Y358" i="4"/>
  <c r="Y211" i="4"/>
  <c r="Y316" i="4"/>
  <c r="Y273" i="4"/>
  <c r="Y218" i="4"/>
  <c r="Y105" i="4"/>
  <c r="Y232" i="4"/>
  <c r="Y162" i="4"/>
  <c r="Y42" i="4"/>
  <c r="Y161" i="4"/>
  <c r="Y349" i="4"/>
  <c r="Y284" i="4"/>
  <c r="Y91" i="4"/>
  <c r="Y354" i="4"/>
  <c r="Y19" i="4"/>
  <c r="Y188" i="4"/>
  <c r="Y190" i="4"/>
  <c r="Y99" i="4"/>
  <c r="Y179" i="4"/>
  <c r="Y150" i="4"/>
  <c r="Y79" i="4"/>
  <c r="Y139" i="4"/>
  <c r="Y302" i="4"/>
  <c r="Y18" i="4"/>
  <c r="Y239" i="4"/>
  <c r="Y113" i="4"/>
  <c r="Y180" i="4"/>
  <c r="Y106" i="4"/>
  <c r="Y339" i="4"/>
  <c r="Y274" i="4"/>
  <c r="Y309" i="4"/>
  <c r="Y58" i="4"/>
  <c r="Y114" i="4"/>
  <c r="Y78" i="4"/>
  <c r="Y90" i="4"/>
  <c r="Y107" i="4"/>
  <c r="Y356" i="4"/>
  <c r="Y149" i="4"/>
  <c r="Y154" i="4"/>
  <c r="Y206" i="4"/>
  <c r="Y128" i="4"/>
  <c r="Y280" i="4"/>
  <c r="Y72" i="4"/>
  <c r="Y13" i="4"/>
  <c r="Y234" i="4"/>
  <c r="Y147" i="4"/>
  <c r="Y53" i="4"/>
  <c r="Y46" i="4"/>
  <c r="Y250" i="4"/>
  <c r="Y379" i="4"/>
  <c r="Y371" i="4"/>
  <c r="Y215" i="4"/>
  <c r="Y279" i="4"/>
  <c r="Y216" i="4"/>
  <c r="Y60" i="4"/>
  <c r="Y122" i="4"/>
  <c r="Y4" i="4"/>
  <c r="Y257" i="4"/>
  <c r="Y175" i="4"/>
  <c r="Y268" i="4"/>
  <c r="Y281" i="4"/>
  <c r="Y23" i="4"/>
  <c r="Y209" i="4"/>
  <c r="Y270" i="4"/>
  <c r="Y271" i="4"/>
  <c r="Y142" i="4"/>
  <c r="Y172" i="4"/>
  <c r="Y133" i="4"/>
  <c r="Y192" i="4"/>
  <c r="Y20" i="4"/>
  <c r="Y282" i="4"/>
  <c r="Y253" i="4"/>
  <c r="Y285" i="4"/>
  <c r="Y118" i="4"/>
  <c r="Y236" i="4"/>
  <c r="Y177" i="4"/>
  <c r="Y392" i="4"/>
  <c r="Y127" i="4"/>
  <c r="Y166" i="4"/>
  <c r="Y241" i="4"/>
  <c r="Y92" i="4"/>
  <c r="Y266" i="4"/>
  <c r="Y70" i="4"/>
  <c r="Y385" i="4"/>
  <c r="Y43" i="4"/>
  <c r="Y69" i="4"/>
  <c r="Y34" i="4"/>
  <c r="Y131" i="4"/>
  <c r="Y242" i="4"/>
  <c r="Y225" i="4"/>
  <c r="Y136" i="4"/>
  <c r="Y393" i="4"/>
  <c r="Y311" i="4"/>
  <c r="Y191" i="4"/>
  <c r="Y27" i="4"/>
  <c r="Y2" i="4"/>
  <c r="Z17" i="4"/>
  <c r="Z370" i="4"/>
  <c r="Z349" i="4"/>
  <c r="Z333" i="4"/>
  <c r="Z275" i="4"/>
  <c r="Z364" i="4"/>
  <c r="Z187" i="4"/>
  <c r="Z151" i="4"/>
  <c r="Z8" i="4"/>
  <c r="Z162" i="4"/>
  <c r="Z67" i="4"/>
  <c r="Z3" i="4"/>
  <c r="Z280" i="4"/>
  <c r="Z168" i="4"/>
  <c r="Z302" i="4"/>
  <c r="Z185" i="4"/>
  <c r="Z78" i="4"/>
  <c r="Z21" i="4"/>
  <c r="Z318" i="4"/>
  <c r="Z113" i="4"/>
  <c r="Z41" i="4"/>
  <c r="Z385" i="4"/>
  <c r="Z183" i="4"/>
  <c r="Z255" i="4"/>
  <c r="Z340" i="4"/>
  <c r="Z126" i="4"/>
  <c r="Z129" i="4"/>
  <c r="Z57" i="4"/>
  <c r="Z157" i="4"/>
  <c r="Z351" i="4"/>
  <c r="Z87" i="4"/>
  <c r="Z245" i="4"/>
  <c r="Z235" i="4"/>
  <c r="Z348" i="4"/>
  <c r="Z16" i="4"/>
  <c r="Z201" i="4"/>
  <c r="Z159" i="4"/>
  <c r="Z137" i="4"/>
  <c r="Z283" i="4"/>
  <c r="Z327" i="4"/>
  <c r="Z304" i="4"/>
  <c r="Z382" i="4"/>
  <c r="Z352" i="4"/>
  <c r="Z77" i="4"/>
  <c r="Z265" i="4"/>
  <c r="Z140" i="4"/>
  <c r="Z46" i="4"/>
  <c r="Z155" i="4"/>
  <c r="Z152" i="4"/>
  <c r="Z66" i="4"/>
  <c r="Z378" i="4"/>
  <c r="Z22" i="4"/>
  <c r="Z26" i="4"/>
  <c r="Z7" i="4"/>
  <c r="Z225" i="4"/>
  <c r="Z133" i="4"/>
  <c r="Z284" i="4"/>
  <c r="Z296" i="4"/>
  <c r="Z93" i="4"/>
  <c r="Z353" i="4"/>
  <c r="Z76" i="4"/>
  <c r="Z253" i="4"/>
  <c r="Z125" i="4"/>
  <c r="Z112" i="4"/>
  <c r="Z367" i="4"/>
  <c r="Z56" i="4"/>
  <c r="Z139" i="4"/>
  <c r="Z25" i="4"/>
  <c r="Z9" i="4"/>
  <c r="Z10" i="4"/>
  <c r="Z135" i="4"/>
  <c r="Z20" i="4"/>
  <c r="Z196" i="4"/>
  <c r="Z181" i="4"/>
  <c r="Z145" i="4"/>
  <c r="Z384" i="4"/>
  <c r="Z374" i="4"/>
  <c r="Z289" i="4"/>
  <c r="Z36" i="4"/>
  <c r="Z132" i="4"/>
  <c r="Z254" i="4"/>
  <c r="Z182" i="4"/>
  <c r="Z24" i="4"/>
  <c r="Z174" i="4"/>
  <c r="Z393" i="4"/>
  <c r="Z227" i="4"/>
  <c r="Z72" i="4"/>
  <c r="Z70" i="4"/>
  <c r="Z228" i="4"/>
  <c r="Z30" i="4"/>
  <c r="Z394" i="4"/>
  <c r="Z170" i="4"/>
  <c r="Z52" i="4"/>
  <c r="Z60" i="4"/>
  <c r="Z19" i="4"/>
  <c r="Z59" i="4"/>
  <c r="Z264" i="4"/>
  <c r="Z233" i="4"/>
  <c r="Z213" i="4"/>
  <c r="Z130" i="4"/>
  <c r="Z305" i="4"/>
  <c r="Z232" i="4"/>
  <c r="Z377" i="4"/>
  <c r="Z14" i="4"/>
  <c r="Z124" i="4"/>
  <c r="Z311" i="4"/>
  <c r="Z118" i="4"/>
  <c r="Z141" i="4"/>
  <c r="Z307" i="4"/>
  <c r="Z277" i="4"/>
  <c r="Z172" i="4"/>
  <c r="Z293" i="4"/>
  <c r="Z309" i="4"/>
  <c r="Z6" i="4"/>
  <c r="Z121" i="4"/>
  <c r="Z321" i="4"/>
  <c r="Z147" i="4"/>
  <c r="Z37" i="4"/>
  <c r="Z310" i="4"/>
  <c r="Z43" i="4"/>
  <c r="Z220" i="4"/>
  <c r="Z337" i="4"/>
  <c r="Z205" i="4"/>
  <c r="Z180" i="4"/>
  <c r="Z263" i="4"/>
  <c r="Z336" i="4"/>
  <c r="Z218" i="4"/>
  <c r="Z240" i="4"/>
  <c r="Z285" i="4"/>
  <c r="Z278" i="4"/>
  <c r="Z282" i="4"/>
  <c r="Z383" i="4"/>
  <c r="Z179" i="4"/>
  <c r="Z237" i="4"/>
  <c r="Z80" i="4"/>
  <c r="Z71" i="4"/>
  <c r="Z291" i="4"/>
  <c r="Z115" i="4"/>
  <c r="Z114" i="4"/>
  <c r="Z127" i="4"/>
  <c r="Z119" i="4"/>
  <c r="Z346" i="4"/>
  <c r="Z122" i="4"/>
  <c r="Z97" i="4"/>
  <c r="Z203" i="4"/>
  <c r="Z217" i="4"/>
  <c r="Z248" i="4"/>
  <c r="Z200" i="4"/>
  <c r="Z23" i="4"/>
  <c r="Z171" i="4"/>
  <c r="Z243" i="4"/>
  <c r="Z344" i="4"/>
  <c r="Z50" i="4"/>
  <c r="Z242" i="4"/>
  <c r="Z160" i="4"/>
  <c r="Z239" i="4"/>
  <c r="Z29" i="4"/>
  <c r="Z391" i="4"/>
  <c r="Z297" i="4"/>
  <c r="Z86" i="4"/>
  <c r="Z192" i="4"/>
  <c r="Z107" i="4"/>
  <c r="Z303" i="4"/>
  <c r="Z266" i="4"/>
  <c r="Z341" i="4"/>
  <c r="Z49" i="4"/>
  <c r="Z290" i="4"/>
  <c r="Z190" i="4"/>
  <c r="Z314" i="4"/>
  <c r="Z166" i="4"/>
  <c r="Z267" i="4"/>
  <c r="Z63" i="4"/>
  <c r="Z48" i="4"/>
  <c r="Z319" i="4"/>
  <c r="Z90" i="4"/>
  <c r="Z53" i="4"/>
  <c r="Z32" i="4"/>
  <c r="Z241" i="4"/>
  <c r="Z96" i="4"/>
  <c r="Z308" i="4"/>
  <c r="Z28" i="4"/>
  <c r="Z347" i="4"/>
  <c r="Z251" i="4"/>
  <c r="Z117" i="4"/>
  <c r="Z320" i="4"/>
  <c r="Z372" i="4"/>
  <c r="Z226" i="4"/>
  <c r="Z331" i="4"/>
  <c r="Z109" i="4"/>
  <c r="Z165" i="4"/>
  <c r="Z268" i="4"/>
  <c r="Z323" i="4"/>
  <c r="Z326" i="4"/>
  <c r="Z221" i="4"/>
  <c r="Z83" i="4"/>
  <c r="Z342" i="4"/>
  <c r="Z389" i="4"/>
  <c r="Z392" i="4"/>
  <c r="Z202" i="4"/>
  <c r="Z259" i="4"/>
  <c r="Z279" i="4"/>
  <c r="Z169" i="4"/>
  <c r="Z178" i="4"/>
  <c r="Z249" i="4"/>
  <c r="Z214" i="4"/>
  <c r="Z270" i="4"/>
  <c r="Z223" i="4"/>
  <c r="Z12" i="4"/>
  <c r="Z111" i="4"/>
  <c r="Z329" i="4"/>
  <c r="Z386" i="4"/>
  <c r="Z210" i="4"/>
  <c r="Z138" i="4"/>
  <c r="Z252" i="4"/>
  <c r="Z102" i="4"/>
  <c r="Z276" i="4"/>
  <c r="Z167" i="4"/>
  <c r="Z106" i="4"/>
  <c r="Z381" i="4"/>
  <c r="Z104" i="4"/>
  <c r="Z88" i="4"/>
  <c r="Z380" i="4"/>
  <c r="Z356" i="4"/>
  <c r="Z368" i="4"/>
  <c r="Z234" i="4"/>
  <c r="Z98" i="4"/>
  <c r="Z35" i="4"/>
  <c r="Z209" i="4"/>
  <c r="Z15" i="4"/>
  <c r="Z40" i="4"/>
  <c r="Z123" i="4"/>
  <c r="Z272" i="4"/>
  <c r="Z246" i="4"/>
  <c r="Z34" i="4"/>
  <c r="Z288" i="4"/>
  <c r="Z316" i="4"/>
  <c r="Z339" i="4"/>
  <c r="Z379" i="4"/>
  <c r="Z149" i="4"/>
  <c r="Z334" i="4"/>
  <c r="Z163" i="4"/>
  <c r="Z89" i="4"/>
  <c r="Z193" i="4"/>
  <c r="Z286" i="4"/>
  <c r="Z164" i="4"/>
  <c r="Z345" i="4"/>
  <c r="Z99" i="4"/>
  <c r="Z2" i="4"/>
  <c r="Z176" i="4"/>
  <c r="Z269" i="4"/>
  <c r="Z199" i="4"/>
  <c r="Z44" i="4"/>
  <c r="Z271" i="4"/>
  <c r="Z287" i="4"/>
  <c r="Z73" i="4"/>
  <c r="Z58" i="4"/>
  <c r="Z45" i="4"/>
  <c r="Z143" i="4"/>
  <c r="Z150" i="4"/>
  <c r="Z366" i="4"/>
  <c r="Z61" i="4"/>
  <c r="Z184" i="4"/>
  <c r="Z62" i="4"/>
  <c r="Z257" i="4"/>
  <c r="Z206" i="4"/>
  <c r="Z74" i="4"/>
  <c r="Z92" i="4"/>
  <c r="Z198" i="4"/>
  <c r="Z153" i="4"/>
  <c r="Z173" i="4"/>
  <c r="Z281" i="4"/>
  <c r="Z244" i="4"/>
  <c r="Z317" i="4"/>
  <c r="Z335" i="4"/>
  <c r="Z324" i="4"/>
  <c r="Z224" i="4"/>
  <c r="Z369" i="4"/>
  <c r="Z338" i="4"/>
  <c r="Z27" i="4"/>
  <c r="Z81" i="4"/>
  <c r="Z361" i="4"/>
  <c r="Z365" i="4"/>
  <c r="Z79" i="4"/>
  <c r="Z188" i="4"/>
  <c r="Z13" i="4"/>
  <c r="Z343" i="4"/>
  <c r="Z315" i="4"/>
  <c r="Z116" i="4"/>
  <c r="Z161" i="4"/>
  <c r="Z215" i="4"/>
  <c r="Z128" i="4"/>
  <c r="Z204" i="4"/>
  <c r="Z306" i="4"/>
  <c r="Z273" i="4"/>
  <c r="Z4" i="4"/>
  <c r="Z11" i="4"/>
  <c r="Z363" i="4"/>
  <c r="Z95" i="4"/>
  <c r="Z388" i="4"/>
  <c r="Z298" i="4"/>
  <c r="Z156" i="4"/>
  <c r="Z177" i="4"/>
  <c r="Z219" i="4"/>
  <c r="Z105" i="4"/>
  <c r="Z65" i="4"/>
  <c r="Z216" i="4"/>
  <c r="Z146" i="4"/>
  <c r="Z75" i="4"/>
  <c r="Z51" i="4"/>
  <c r="Z301" i="4"/>
  <c r="Z144" i="4"/>
  <c r="Z110" i="4"/>
  <c r="Z238" i="4"/>
  <c r="Z108" i="4"/>
  <c r="Z91" i="4"/>
  <c r="Z299" i="4"/>
  <c r="Z250" i="4"/>
  <c r="Z256" i="4"/>
  <c r="Z300" i="4"/>
  <c r="Z376" i="4"/>
  <c r="Z312" i="4"/>
  <c r="Z222" i="4"/>
  <c r="Z247" i="4"/>
  <c r="Z330" i="4"/>
  <c r="Z313" i="4"/>
  <c r="Z18" i="4"/>
  <c r="Z158" i="4"/>
  <c r="Z154" i="4"/>
  <c r="Z212" i="4"/>
  <c r="Z261" i="4"/>
  <c r="Z195" i="4"/>
  <c r="Z294" i="4"/>
  <c r="Z325" i="4"/>
  <c r="Z5" i="4"/>
  <c r="Z136" i="4"/>
  <c r="Z64" i="4"/>
  <c r="Z33" i="4"/>
  <c r="Z55" i="4"/>
  <c r="Z54" i="4"/>
  <c r="Z362" i="4"/>
  <c r="Z208" i="4"/>
  <c r="Z189" i="4"/>
  <c r="Z142" i="4"/>
  <c r="Z134" i="4"/>
  <c r="Z42" i="4"/>
  <c r="Z197" i="4"/>
  <c r="Z229" i="4"/>
  <c r="Z69" i="4"/>
  <c r="Z194" i="4"/>
  <c r="Z236" i="4"/>
  <c r="Z328" i="4"/>
  <c r="Z358" i="4"/>
  <c r="Z85" i="4"/>
  <c r="Z332" i="4"/>
  <c r="Z359" i="4"/>
  <c r="Z68" i="4"/>
  <c r="Z354" i="4"/>
  <c r="Z292" i="4"/>
  <c r="Z375" i="4"/>
  <c r="Z350" i="4"/>
  <c r="Z360" i="4"/>
  <c r="Z357" i="4"/>
  <c r="Z148" i="4"/>
  <c r="Z103" i="4"/>
  <c r="Z175" i="4"/>
  <c r="Z322" i="4"/>
  <c r="Z120" i="4"/>
  <c r="Z231" i="4"/>
  <c r="Z260" i="4"/>
  <c r="Z38" i="4"/>
  <c r="Z84" i="4"/>
  <c r="Z94" i="4"/>
  <c r="Z101" i="4"/>
  <c r="Z47" i="4"/>
  <c r="Z262" i="4"/>
  <c r="Z82" i="4"/>
  <c r="Z131" i="4"/>
  <c r="Z100" i="4"/>
  <c r="Z390" i="4"/>
  <c r="Z207" i="4"/>
  <c r="Z295" i="4"/>
  <c r="Z258" i="4"/>
  <c r="Z373" i="4"/>
  <c r="Z186" i="4"/>
  <c r="Z39" i="4"/>
  <c r="Z31" i="4"/>
  <c r="Z355" i="4"/>
  <c r="Z191" i="4"/>
  <c r="Z230" i="4"/>
  <c r="Z274" i="4"/>
  <c r="Z211" i="4"/>
  <c r="Z371" i="4"/>
  <c r="AB14" i="4" l="1"/>
  <c r="O391" i="4"/>
  <c r="M23" i="10" s="1"/>
  <c r="S38" i="4"/>
  <c r="C9" i="10" s="1"/>
  <c r="AB383" i="4"/>
  <c r="AB277" i="4"/>
  <c r="AB202" i="4"/>
  <c r="AB95" i="4"/>
  <c r="AB379" i="4"/>
  <c r="AB352" i="4"/>
  <c r="AB195" i="4"/>
  <c r="AB91" i="4"/>
  <c r="AB355" i="4"/>
  <c r="AB174" i="4"/>
  <c r="AB151" i="4"/>
  <c r="AB33" i="4"/>
  <c r="AB46" i="4"/>
  <c r="AB313" i="4"/>
  <c r="AB257" i="4"/>
  <c r="AB162" i="4"/>
  <c r="AB157" i="4"/>
  <c r="AB24" i="4"/>
  <c r="AB291" i="4"/>
  <c r="AB278" i="4"/>
  <c r="AB105" i="4"/>
  <c r="AB362" i="4"/>
  <c r="AB55" i="4"/>
  <c r="AB117" i="4"/>
  <c r="AB63" i="4"/>
  <c r="AB298" i="4"/>
  <c r="AB58" i="4"/>
  <c r="AB133" i="4"/>
  <c r="AB150" i="4"/>
  <c r="AB54" i="4"/>
  <c r="AB244" i="4"/>
  <c r="AB365" i="4"/>
  <c r="AB323" i="4"/>
  <c r="AB170" i="4"/>
  <c r="AB392" i="4"/>
  <c r="AB29" i="4"/>
  <c r="AB123" i="4"/>
  <c r="AB308" i="4"/>
  <c r="AB253" i="4"/>
  <c r="AB128" i="4"/>
  <c r="AB142" i="4"/>
  <c r="AB390" i="4"/>
  <c r="AB287" i="4"/>
  <c r="AB240" i="4"/>
  <c r="AB101" i="4"/>
  <c r="AB316" i="4"/>
  <c r="AB40" i="4"/>
  <c r="AB100" i="4"/>
  <c r="AB61" i="4"/>
  <c r="AB279" i="4"/>
  <c r="AB367" i="4"/>
  <c r="AB329" i="4"/>
  <c r="AB182" i="4"/>
  <c r="AB334" i="4"/>
  <c r="AB363" i="4"/>
  <c r="AB284" i="4"/>
  <c r="AB178" i="4"/>
  <c r="AB243" i="4"/>
  <c r="AB289" i="4"/>
  <c r="AB103" i="4"/>
  <c r="AB330" i="4"/>
  <c r="AB237" i="4"/>
  <c r="AB32" i="4"/>
  <c r="AB296" i="4"/>
  <c r="AB314" i="4"/>
  <c r="AB110" i="4"/>
  <c r="AB64" i="4"/>
  <c r="AB377" i="4"/>
  <c r="AB345" i="4"/>
  <c r="AB192" i="4"/>
  <c r="AB88" i="4"/>
  <c r="AB143" i="4"/>
  <c r="AB27" i="4"/>
  <c r="AB116" i="4"/>
  <c r="AB343" i="4"/>
  <c r="AB389" i="4"/>
  <c r="AB156" i="4"/>
  <c r="AB310" i="4"/>
  <c r="AB136" i="4"/>
  <c r="AB301" i="4"/>
  <c r="AB169" i="4"/>
  <c r="AB272" i="4"/>
  <c r="AB285" i="4"/>
  <c r="AB99" i="4"/>
  <c r="AB218" i="4"/>
  <c r="AB140" i="4"/>
  <c r="AB28" i="4"/>
  <c r="AB292" i="4"/>
  <c r="AB326" i="4"/>
  <c r="AB106" i="4"/>
  <c r="AB49" i="4"/>
  <c r="AB373" i="4"/>
  <c r="AB337" i="4"/>
  <c r="AB188" i="4"/>
  <c r="AB80" i="4"/>
  <c r="AB342" i="4"/>
  <c r="AB388" i="4"/>
  <c r="AB241" i="4"/>
  <c r="AB268" i="4"/>
  <c r="AB315" i="4"/>
  <c r="AB258" i="4"/>
  <c r="AB164" i="4"/>
  <c r="AB165" i="4"/>
  <c r="AB309" i="4"/>
  <c r="AB254" i="4"/>
  <c r="AB155" i="4"/>
  <c r="AB146" i="4"/>
  <c r="AB266" i="4"/>
  <c r="AB224" i="4"/>
  <c r="AB129" i="4"/>
  <c r="AB47" i="4"/>
  <c r="AB382" i="4"/>
  <c r="AB275" i="4"/>
  <c r="AB200" i="4"/>
  <c r="AB94" i="4"/>
  <c r="AB209" i="4"/>
  <c r="AB359" i="4"/>
  <c r="AB273" i="4"/>
  <c r="AB176" i="4"/>
  <c r="AB232" i="4"/>
  <c r="AB234" i="4"/>
  <c r="AB302" i="4"/>
  <c r="AB89" i="4"/>
  <c r="AB139" i="4"/>
  <c r="AB112" i="4"/>
  <c r="AB132" i="4"/>
  <c r="AB255" i="4"/>
  <c r="AB73" i="4"/>
  <c r="AB370" i="4"/>
  <c r="AB48" i="4"/>
  <c r="AB311" i="4"/>
  <c r="AB262" i="4"/>
  <c r="AB208" i="4"/>
  <c r="AB144" i="4"/>
  <c r="AB85" i="4"/>
  <c r="AB378" i="4"/>
  <c r="AB347" i="4"/>
  <c r="AB193" i="4"/>
  <c r="AB90" i="4"/>
  <c r="AB147" i="4"/>
  <c r="AB350" i="4"/>
  <c r="AB264" i="4"/>
  <c r="AB172" i="4"/>
  <c r="AB216" i="4"/>
  <c r="AB346" i="4"/>
  <c r="AB286" i="4"/>
  <c r="AB53" i="4"/>
  <c r="AB152" i="4"/>
  <c r="AB96" i="4"/>
  <c r="AB376" i="4"/>
  <c r="AB282" i="4"/>
  <c r="AB306" i="4"/>
  <c r="AB115" i="4"/>
  <c r="AB230" i="4"/>
  <c r="AB331" i="4"/>
  <c r="AB225" i="4"/>
  <c r="AB180" i="4"/>
  <c r="AB250" i="4"/>
  <c r="AB130" i="4"/>
  <c r="AB74" i="4"/>
  <c r="AB121" i="4"/>
  <c r="AB374" i="4"/>
  <c r="AB339" i="4"/>
  <c r="AB189" i="4"/>
  <c r="AB82" i="4"/>
  <c r="AB348" i="4"/>
  <c r="AB319" i="4"/>
  <c r="AB260" i="4"/>
  <c r="AB168" i="4"/>
  <c r="AB197" i="4"/>
  <c r="AB215" i="4"/>
  <c r="AB335" i="4"/>
  <c r="AB26" i="4"/>
  <c r="AB30" i="4"/>
  <c r="AB340" i="4"/>
  <c r="AB290" i="4"/>
  <c r="AB196" i="4"/>
  <c r="AB251" i="4"/>
  <c r="AB50" i="4"/>
  <c r="AB57" i="4"/>
  <c r="AB261" i="4"/>
  <c r="AB36" i="4"/>
  <c r="AB297" i="4"/>
  <c r="AB322" i="4"/>
  <c r="AB111" i="4"/>
  <c r="AB68" i="4"/>
  <c r="AB293" i="4"/>
  <c r="AB274" i="4"/>
  <c r="AB107" i="4"/>
  <c r="AB394" i="4"/>
  <c r="AB245" i="4"/>
  <c r="AB52" i="4"/>
  <c r="AB135" i="4"/>
  <c r="AB210" i="4"/>
  <c r="AB366" i="4"/>
  <c r="AB327" i="4"/>
  <c r="AB181" i="4"/>
  <c r="AB280" i="4"/>
  <c r="AB199" i="4"/>
  <c r="AB307" i="4"/>
  <c r="AB252" i="4"/>
  <c r="AB126" i="4"/>
  <c r="AB138" i="4"/>
  <c r="AB201" i="4"/>
  <c r="AB247" i="4"/>
  <c r="AB83" i="4"/>
  <c r="AB70" i="4"/>
  <c r="AB72" i="4"/>
  <c r="AB191" i="4"/>
  <c r="AB158" i="4"/>
  <c r="AB86" i="4"/>
  <c r="AB283" i="4"/>
  <c r="AB269" i="4"/>
  <c r="AB387" i="4"/>
  <c r="AB236" i="4"/>
  <c r="AB338" i="4"/>
  <c r="AB69" i="4"/>
  <c r="AB153" i="4"/>
  <c r="AB361" i="4"/>
  <c r="AB276" i="4"/>
  <c r="AB177" i="4"/>
  <c r="AB235" i="4"/>
  <c r="AB223" i="4"/>
  <c r="AB303" i="4"/>
  <c r="AB248" i="4"/>
  <c r="AB118" i="4"/>
  <c r="AB119" i="4"/>
  <c r="AB125" i="4"/>
  <c r="AB238" i="4"/>
  <c r="AB59" i="4"/>
  <c r="AB384" i="4"/>
  <c r="AB217" i="4"/>
  <c r="AB104" i="4"/>
  <c r="AB108" i="4"/>
  <c r="AB344" i="4"/>
  <c r="AB87" i="4"/>
  <c r="AB328" i="4"/>
  <c r="AB185" i="4"/>
  <c r="AB381" i="4"/>
  <c r="AB375" i="4"/>
  <c r="AB190" i="4"/>
  <c r="AB229" i="4"/>
  <c r="AB45" i="4"/>
  <c r="AB349" i="4"/>
  <c r="AB353" i="4"/>
  <c r="AB265" i="4"/>
  <c r="AB173" i="4"/>
  <c r="AB220" i="4"/>
  <c r="AB67" i="4"/>
  <c r="AB299" i="4"/>
  <c r="AB393" i="4"/>
  <c r="AB113" i="4"/>
  <c r="AB76" i="4"/>
  <c r="AB65" i="4"/>
  <c r="AB187" i="4"/>
  <c r="AB336" i="4"/>
  <c r="AB368" i="4"/>
  <c r="AB219" i="4"/>
  <c r="AB134" i="4"/>
  <c r="AB92" i="4"/>
  <c r="AB71" i="4"/>
  <c r="AB213" i="4"/>
  <c r="AB131" i="4"/>
  <c r="AB233" i="4"/>
  <c r="AB312" i="4"/>
  <c r="AB154" i="4"/>
  <c r="AB66" i="4"/>
  <c r="AB43" i="4"/>
  <c r="AB371" i="4"/>
  <c r="AB42" i="4"/>
  <c r="AB295" i="4"/>
  <c r="AB122" i="4"/>
  <c r="AB25" i="4"/>
  <c r="AB304" i="4"/>
  <c r="AB120" i="4"/>
  <c r="AB385" i="4"/>
  <c r="AB206" i="4"/>
  <c r="AB221" i="4"/>
  <c r="AB77" i="4"/>
  <c r="AB354" i="4"/>
  <c r="AB380" i="4"/>
  <c r="AB333" i="4"/>
  <c r="AB386" i="4"/>
  <c r="AB325" i="4"/>
  <c r="AB263" i="4"/>
  <c r="AB179" i="4"/>
  <c r="AB109" i="4"/>
  <c r="AB38" i="4"/>
  <c r="AB267" i="4"/>
  <c r="AB320" i="4"/>
  <c r="AB212" i="4"/>
  <c r="AB364" i="4"/>
  <c r="AB166" i="4"/>
  <c r="AB2" i="4"/>
  <c r="AB8" i="4"/>
  <c r="G27" i="10" s="1"/>
  <c r="AB204" i="4"/>
  <c r="AB294" i="4"/>
  <c r="AB246" i="4"/>
  <c r="AB321" i="4"/>
  <c r="AB256" i="4"/>
  <c r="AB84" i="4"/>
  <c r="AB75" i="4"/>
  <c r="AB288" i="4"/>
  <c r="AB102" i="4"/>
  <c r="AB369" i="4"/>
  <c r="AB184" i="4"/>
  <c r="AB227" i="4"/>
  <c r="AB332" i="4"/>
  <c r="AB183" i="4"/>
  <c r="AB360" i="4"/>
  <c r="AB186" i="4"/>
  <c r="AB300" i="4"/>
  <c r="AB198" i="4"/>
  <c r="AB159" i="4"/>
  <c r="AB175" i="4"/>
  <c r="AB60" i="4"/>
  <c r="AB317" i="4"/>
  <c r="AB137" i="4"/>
  <c r="AB93" i="4"/>
  <c r="AB357" i="4"/>
  <c r="AB141" i="4"/>
  <c r="AB148" i="4"/>
  <c r="AB5" i="4"/>
  <c r="G24" i="10" s="1"/>
  <c r="AB7" i="4"/>
  <c r="G26" i="10" s="1"/>
  <c r="AB19" i="4"/>
  <c r="G38" i="10" s="1"/>
  <c r="AB15" i="4"/>
  <c r="G34" i="10" s="1"/>
  <c r="AB13" i="4"/>
  <c r="G32" i="10" s="1"/>
  <c r="AB39" i="4"/>
  <c r="AB56" i="4"/>
  <c r="AB211" i="4"/>
  <c r="AB98" i="4"/>
  <c r="AB305" i="4"/>
  <c r="AB324" i="4"/>
  <c r="AB62" i="4"/>
  <c r="AB249" i="4"/>
  <c r="AB127" i="4"/>
  <c r="AB281" i="4"/>
  <c r="AB97" i="4"/>
  <c r="AB35" i="4"/>
  <c r="AB41" i="4"/>
  <c r="AB23" i="4"/>
  <c r="AB163" i="4"/>
  <c r="AB161" i="4"/>
  <c r="AB114" i="4"/>
  <c r="AB160" i="4"/>
  <c r="AB194" i="4"/>
  <c r="AB239" i="4"/>
  <c r="AB81" i="4"/>
  <c r="AB207" i="4"/>
  <c r="AB149" i="4"/>
  <c r="AB203" i="4"/>
  <c r="AB259" i="4"/>
  <c r="AB271" i="4"/>
  <c r="AB3" i="4"/>
  <c r="G22" i="10" s="1"/>
  <c r="AB6" i="4"/>
  <c r="G25" i="10" s="1"/>
  <c r="AB22" i="4"/>
  <c r="G41" i="10" s="1"/>
  <c r="AB12" i="4"/>
  <c r="G31" i="10" s="1"/>
  <c r="AB10" i="4"/>
  <c r="G29" i="10" s="1"/>
  <c r="AB11" i="4"/>
  <c r="G30" i="10" s="1"/>
  <c r="AB78" i="4"/>
  <c r="AB34" i="4"/>
  <c r="AB51" i="4"/>
  <c r="AB205" i="4"/>
  <c r="AB341" i="4"/>
  <c r="AB231" i="4"/>
  <c r="AB391" i="4"/>
  <c r="AB242" i="4"/>
  <c r="AB318" i="4"/>
  <c r="AB356" i="4"/>
  <c r="AB351" i="4"/>
  <c r="AB372" i="4"/>
  <c r="AB124" i="4"/>
  <c r="AB44" i="4"/>
  <c r="AB214" i="4"/>
  <c r="AB37" i="4"/>
  <c r="AB79" i="4"/>
  <c r="AB145" i="4"/>
  <c r="AB270" i="4"/>
  <c r="AB167" i="4"/>
  <c r="AB171" i="4"/>
  <c r="AB226" i="4"/>
  <c r="AB228" i="4"/>
  <c r="AB31" i="4"/>
  <c r="AB222" i="4"/>
  <c r="AB358" i="4"/>
  <c r="AB9" i="4"/>
  <c r="G28" i="10" s="1"/>
  <c r="AB21" i="4"/>
  <c r="G40" i="10" s="1"/>
  <c r="AB20" i="4"/>
  <c r="G39" i="10" s="1"/>
  <c r="AB4" i="4"/>
  <c r="G23" i="10" s="1"/>
  <c r="AB17" i="4"/>
  <c r="G36" i="10" s="1"/>
  <c r="G33" i="10"/>
  <c r="AB16" i="4"/>
  <c r="G35" i="10" s="1"/>
  <c r="AB18" i="4"/>
  <c r="G37" i="10" s="1"/>
  <c r="D9" i="10" l="1"/>
  <c r="E9" i="10"/>
  <c r="G21" i="10"/>
  <c r="I21" i="10"/>
  <c r="I36" i="10"/>
  <c r="I35" i="10"/>
  <c r="I39" i="10"/>
  <c r="I41" i="10"/>
  <c r="I26" i="10"/>
  <c r="I37" i="10"/>
  <c r="I33" i="10"/>
  <c r="I40" i="10"/>
  <c r="I30" i="10"/>
  <c r="I25" i="10"/>
  <c r="I32" i="10"/>
  <c r="I24" i="10"/>
  <c r="I27" i="10"/>
  <c r="I28" i="10"/>
  <c r="I29" i="10"/>
  <c r="I22" i="10"/>
  <c r="I34" i="10"/>
  <c r="I23" i="10"/>
  <c r="I31" i="10"/>
  <c r="I38" i="10"/>
  <c r="J21" i="10" l="1"/>
  <c r="K21" i="10" s="1"/>
  <c r="N21" i="10"/>
  <c r="M21" i="10"/>
  <c r="L21" i="10"/>
  <c r="J22" i="10"/>
  <c r="K22" i="10" s="1"/>
  <c r="L22" i="10"/>
  <c r="L24" i="10"/>
  <c r="J24" i="10"/>
  <c r="K24" i="10" s="1"/>
  <c r="J25" i="10"/>
  <c r="K25" i="10" s="1"/>
  <c r="L25" i="10"/>
  <c r="J40" i="10"/>
  <c r="L40" i="10"/>
  <c r="K40" i="10"/>
  <c r="J37" i="10"/>
  <c r="K37" i="10"/>
  <c r="L37" i="10"/>
  <c r="K35" i="10"/>
  <c r="J35" i="10"/>
  <c r="L35" i="10"/>
  <c r="J28" i="10"/>
  <c r="K28" i="10"/>
  <c r="L28" i="10"/>
  <c r="K41" i="10"/>
  <c r="L41" i="10"/>
  <c r="J41" i="10"/>
  <c r="L38" i="10"/>
  <c r="J38" i="10"/>
  <c r="K38" i="10"/>
  <c r="K34" i="10"/>
  <c r="J34" i="10"/>
  <c r="L34" i="10"/>
  <c r="J29" i="10"/>
  <c r="K29" i="10"/>
  <c r="L29" i="10"/>
  <c r="L32" i="10"/>
  <c r="K32" i="10"/>
  <c r="J32" i="10"/>
  <c r="J31" i="10"/>
  <c r="L31" i="10"/>
  <c r="K31" i="10"/>
  <c r="J23" i="10"/>
  <c r="K23" i="10" s="1"/>
  <c r="L23" i="10"/>
  <c r="L27" i="10"/>
  <c r="J27" i="10"/>
  <c r="K27" i="10" s="1"/>
  <c r="K30" i="10"/>
  <c r="L30" i="10"/>
  <c r="J30" i="10"/>
  <c r="K33" i="10"/>
  <c r="J33" i="10"/>
  <c r="L33" i="10"/>
  <c r="L26" i="10"/>
  <c r="J26" i="10"/>
  <c r="K26" i="10" s="1"/>
  <c r="K39" i="10"/>
  <c r="J39" i="10"/>
  <c r="L39" i="10"/>
  <c r="K36" i="10"/>
  <c r="J36" i="10"/>
  <c r="L36" i="10"/>
  <c r="C6" i="10" l="1"/>
  <c r="C8" i="10" s="1"/>
  <c r="E8" i="10" s="1"/>
  <c r="M26" i="10"/>
  <c r="D6" i="10" l="1"/>
  <c r="E6" i="10" l="1"/>
  <c r="D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sagawa</author>
  </authors>
  <commentList>
    <comment ref="I1" authorId="0" shapeId="0" xr:uid="{1A3BAB3D-F263-41CB-B440-9FA95D64A196}">
      <text>
        <r>
          <rPr>
            <b/>
            <sz val="9"/>
            <color indexed="81"/>
            <rFont val="MS P ゴシック"/>
            <family val="3"/>
            <charset val="128"/>
          </rPr>
          <t>提出年月日を入力</t>
        </r>
      </text>
    </comment>
    <comment ref="H2" authorId="0" shapeId="0" xr:uid="{9F13E84F-0760-42DE-B769-A28C83922585}">
      <text>
        <r>
          <rPr>
            <b/>
            <sz val="9"/>
            <color indexed="81"/>
            <rFont val="MS P ゴシック"/>
            <family val="3"/>
            <charset val="128"/>
          </rPr>
          <t>貴社コード入力(4桁)
本社にて発行</t>
        </r>
      </text>
    </comment>
    <comment ref="M2" authorId="0" shapeId="0" xr:uid="{2F81205F-256D-49DE-A333-5213A92349F4}">
      <text>
        <r>
          <rPr>
            <b/>
            <sz val="9"/>
            <color indexed="81"/>
            <rFont val="MS P ゴシック"/>
            <family val="3"/>
            <charset val="128"/>
          </rPr>
          <t>税抜金額・消費税に修正がある場合に入力</t>
        </r>
      </text>
    </comment>
    <comment ref="M7" authorId="0" shapeId="0" xr:uid="{A2AA0372-BAF9-480C-81C1-9A0AC4D16FB1}">
      <text>
        <r>
          <rPr>
            <b/>
            <sz val="9"/>
            <color indexed="81"/>
            <rFont val="MS P ゴシック"/>
            <family val="3"/>
            <charset val="128"/>
          </rPr>
          <t>消費税率を記入
例)10％の場合
　　0.1と入力
　　8％の場合
　　0.08と入力</t>
        </r>
      </text>
    </comment>
    <comment ref="K8" authorId="0" shapeId="0" xr:uid="{7F8BBAC7-2370-4AB8-B0C2-63B0BE52DEF1}">
      <text>
        <r>
          <rPr>
            <b/>
            <sz val="9"/>
            <color indexed="81"/>
            <rFont val="MS P ゴシック"/>
            <family val="3"/>
            <charset val="128"/>
          </rPr>
          <t>住所・社名・登録番号・電話番号を入力</t>
        </r>
      </text>
    </comment>
    <comment ref="J14" authorId="0" shapeId="0" xr:uid="{A4BF668B-55E8-4FB3-8446-8A0B52A7BF49}">
      <text>
        <r>
          <rPr>
            <b/>
            <sz val="9"/>
            <color indexed="81"/>
            <rFont val="MS P ゴシック"/>
            <family val="3"/>
            <charset val="128"/>
          </rPr>
          <t>振込先情報について
入力</t>
        </r>
      </text>
    </comment>
    <comment ref="C17" authorId="0" shapeId="0" xr:uid="{BDE42C9C-1830-4AB0-B919-CD0D37BAE3DE}">
      <text>
        <r>
          <rPr>
            <b/>
            <sz val="9"/>
            <color indexed="81"/>
            <rFont val="MS P ゴシック"/>
            <family val="3"/>
            <charset val="128"/>
          </rPr>
          <t>工事名を入力
※現場ごとに分けてご請求お願い致します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sagawa</author>
  </authors>
  <commentList>
    <comment ref="A12" authorId="0" shapeId="0" xr:uid="{ECD7C7E4-93F6-4563-BF2C-ECF687EF960D}">
      <text>
        <r>
          <rPr>
            <b/>
            <sz val="9"/>
            <color indexed="81"/>
            <rFont val="MS P ゴシック"/>
            <family val="3"/>
            <charset val="128"/>
          </rPr>
          <t>月日は必ず入力して下さい</t>
        </r>
      </text>
    </comment>
    <comment ref="I12" authorId="0" shapeId="0" xr:uid="{9773A2F8-AAE5-4628-9254-3189A42C9242}">
      <text>
        <r>
          <rPr>
            <b/>
            <sz val="9"/>
            <color indexed="81"/>
            <rFont val="MS P ゴシック"/>
            <family val="3"/>
            <charset val="128"/>
          </rPr>
          <t>税抜金額を入力</t>
        </r>
      </text>
    </comment>
    <comment ref="L12" authorId="0" shapeId="0" xr:uid="{8D38654E-AB1A-457A-84CB-AD924D136E3D}">
      <text>
        <r>
          <rPr>
            <b/>
            <sz val="9"/>
            <color indexed="81"/>
            <rFont val="MS P ゴシック"/>
            <family val="3"/>
            <charset val="128"/>
          </rPr>
          <t>堀松建設記入用
記入は不要です</t>
        </r>
      </text>
    </comment>
    <comment ref="O12" authorId="0" shapeId="0" xr:uid="{82B15CFE-75DA-47AA-8823-3B4B039AB843}">
      <text>
        <r>
          <rPr>
            <b/>
            <sz val="9"/>
            <color indexed="81"/>
            <rFont val="MS P ゴシック"/>
            <family val="3"/>
            <charset val="128"/>
          </rPr>
          <t>軽油税の場合には
1を入力
それ以外は
非課税分の金額を入力</t>
        </r>
      </text>
    </comment>
    <comment ref="P12" authorId="0" shapeId="0" xr:uid="{29B821E2-C361-494B-BFAD-89F5B61868E5}">
      <text>
        <r>
          <rPr>
            <b/>
            <sz val="9"/>
            <color indexed="81"/>
            <rFont val="MS P ゴシック"/>
            <family val="3"/>
            <charset val="128"/>
          </rPr>
          <t>金額欄の金額が合わない場合にプラスやマイナスを行う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ESPRIMO</author>
    <author>segawa</author>
    <author>VersaPro</author>
  </authors>
  <commentList>
    <comment ref="N4" authorId="0" shapeId="0" xr:uid="{00000000-0006-0000-0300-000001000000}">
      <text>
        <r>
          <rPr>
            <b/>
            <sz val="9"/>
            <color indexed="81"/>
            <rFont val="ＭＳ Ｐゴシック"/>
            <family val="3"/>
            <charset val="128"/>
          </rPr>
          <t>1：四捨五入
2：切り落とし
3：切り上げ</t>
        </r>
      </text>
    </comment>
    <comment ref="L12" authorId="1" shapeId="0" xr:uid="{00000000-0006-0000-0300-000002000000}">
      <text>
        <r>
          <rPr>
            <b/>
            <sz val="11"/>
            <color indexed="81"/>
            <rFont val="ＭＳ Ｐゴシック"/>
            <family val="3"/>
            <charset val="128"/>
          </rPr>
          <t>各作業所入力</t>
        </r>
        <r>
          <rPr>
            <sz val="9"/>
            <color indexed="81"/>
            <rFont val="ＭＳ Ｐゴシック"/>
            <family val="3"/>
            <charset val="128"/>
          </rPr>
          <t xml:space="preserve">
</t>
        </r>
      </text>
    </comment>
    <comment ref="O12" authorId="2" shapeId="0" xr:uid="{00000000-0006-0000-0300-000003000000}">
      <text>
        <r>
          <rPr>
            <b/>
            <sz val="12"/>
            <color indexed="81"/>
            <rFont val="ＭＳ Ｐゴシック"/>
            <family val="3"/>
            <charset val="128"/>
          </rPr>
          <t>軽油税→1</t>
        </r>
      </text>
    </comment>
    <comment ref="L51" authorId="1" shapeId="0" xr:uid="{00000000-0006-0000-0300-000004000000}">
      <text>
        <r>
          <rPr>
            <b/>
            <sz val="11"/>
            <color indexed="81"/>
            <rFont val="ＭＳ Ｐゴシック"/>
            <family val="3"/>
            <charset val="128"/>
          </rPr>
          <t>各作業所入力</t>
        </r>
        <r>
          <rPr>
            <sz val="9"/>
            <color indexed="81"/>
            <rFont val="ＭＳ Ｐゴシック"/>
            <family val="3"/>
            <charset val="128"/>
          </rPr>
          <t xml:space="preserve">
</t>
        </r>
      </text>
    </comment>
    <comment ref="O51" authorId="2" shapeId="0" xr:uid="{00000000-0006-0000-0300-000005000000}">
      <text>
        <r>
          <rPr>
            <b/>
            <sz val="12"/>
            <color indexed="81"/>
            <rFont val="ＭＳ Ｐゴシック"/>
            <family val="3"/>
            <charset val="128"/>
          </rPr>
          <t>軽油税→1</t>
        </r>
      </text>
    </comment>
    <comment ref="L90" authorId="1" shapeId="0" xr:uid="{00000000-0006-0000-0300-000006000000}">
      <text>
        <r>
          <rPr>
            <b/>
            <sz val="11"/>
            <color indexed="81"/>
            <rFont val="ＭＳ Ｐゴシック"/>
            <family val="3"/>
            <charset val="128"/>
          </rPr>
          <t>各作業所入力</t>
        </r>
        <r>
          <rPr>
            <sz val="9"/>
            <color indexed="81"/>
            <rFont val="ＭＳ Ｐゴシック"/>
            <family val="3"/>
            <charset val="128"/>
          </rPr>
          <t xml:space="preserve">
</t>
        </r>
      </text>
    </comment>
    <comment ref="O90" authorId="2" shapeId="0" xr:uid="{00000000-0006-0000-0300-000007000000}">
      <text>
        <r>
          <rPr>
            <b/>
            <sz val="12"/>
            <color indexed="81"/>
            <rFont val="ＭＳ Ｐゴシック"/>
            <family val="3"/>
            <charset val="128"/>
          </rPr>
          <t>軽油税→1</t>
        </r>
      </text>
    </comment>
    <comment ref="L129" authorId="1" shapeId="0" xr:uid="{00000000-0006-0000-0300-000008000000}">
      <text>
        <r>
          <rPr>
            <b/>
            <sz val="11"/>
            <color indexed="81"/>
            <rFont val="ＭＳ Ｐゴシック"/>
            <family val="3"/>
            <charset val="128"/>
          </rPr>
          <t>各作業所入力</t>
        </r>
        <r>
          <rPr>
            <sz val="9"/>
            <color indexed="81"/>
            <rFont val="ＭＳ Ｐゴシック"/>
            <family val="3"/>
            <charset val="128"/>
          </rPr>
          <t xml:space="preserve">
</t>
        </r>
      </text>
    </comment>
    <comment ref="O129" authorId="2" shapeId="0" xr:uid="{00000000-0006-0000-0300-000009000000}">
      <text>
        <r>
          <rPr>
            <b/>
            <sz val="12"/>
            <color indexed="81"/>
            <rFont val="ＭＳ Ｐゴシック"/>
            <family val="3"/>
            <charset val="128"/>
          </rPr>
          <t>軽油税→1</t>
        </r>
      </text>
    </comment>
    <comment ref="L168" authorId="1" shapeId="0" xr:uid="{00000000-0006-0000-0300-00000A000000}">
      <text>
        <r>
          <rPr>
            <b/>
            <sz val="11"/>
            <color indexed="81"/>
            <rFont val="ＭＳ Ｐゴシック"/>
            <family val="3"/>
            <charset val="128"/>
          </rPr>
          <t>各作業所入力</t>
        </r>
        <r>
          <rPr>
            <sz val="9"/>
            <color indexed="81"/>
            <rFont val="ＭＳ Ｐゴシック"/>
            <family val="3"/>
            <charset val="128"/>
          </rPr>
          <t xml:space="preserve">
</t>
        </r>
      </text>
    </comment>
    <comment ref="O168" authorId="2" shapeId="0" xr:uid="{00000000-0006-0000-0300-00000B000000}">
      <text>
        <r>
          <rPr>
            <b/>
            <sz val="12"/>
            <color indexed="81"/>
            <rFont val="ＭＳ Ｐゴシック"/>
            <family val="3"/>
            <charset val="128"/>
          </rPr>
          <t>軽油税→1</t>
        </r>
      </text>
    </comment>
    <comment ref="L207" authorId="1" shapeId="0" xr:uid="{00000000-0006-0000-0300-00000C000000}">
      <text>
        <r>
          <rPr>
            <b/>
            <sz val="11"/>
            <color indexed="81"/>
            <rFont val="ＭＳ Ｐゴシック"/>
            <family val="3"/>
            <charset val="128"/>
          </rPr>
          <t>各作業所入力</t>
        </r>
        <r>
          <rPr>
            <sz val="9"/>
            <color indexed="81"/>
            <rFont val="ＭＳ Ｐゴシック"/>
            <family val="3"/>
            <charset val="128"/>
          </rPr>
          <t xml:space="preserve">
</t>
        </r>
      </text>
    </comment>
    <comment ref="O207" authorId="2" shapeId="0" xr:uid="{00000000-0006-0000-0300-00000D000000}">
      <text>
        <r>
          <rPr>
            <b/>
            <sz val="12"/>
            <color indexed="81"/>
            <rFont val="ＭＳ Ｐゴシック"/>
            <family val="3"/>
            <charset val="128"/>
          </rPr>
          <t>軽油税→1</t>
        </r>
      </text>
    </comment>
    <comment ref="L246" authorId="1" shapeId="0" xr:uid="{00000000-0006-0000-0300-00000E000000}">
      <text>
        <r>
          <rPr>
            <b/>
            <sz val="11"/>
            <color indexed="81"/>
            <rFont val="ＭＳ Ｐゴシック"/>
            <family val="3"/>
            <charset val="128"/>
          </rPr>
          <t>各作業所入力</t>
        </r>
        <r>
          <rPr>
            <sz val="9"/>
            <color indexed="81"/>
            <rFont val="ＭＳ Ｐゴシック"/>
            <family val="3"/>
            <charset val="128"/>
          </rPr>
          <t xml:space="preserve">
</t>
        </r>
      </text>
    </comment>
    <comment ref="O246" authorId="2" shapeId="0" xr:uid="{00000000-0006-0000-0300-00000F000000}">
      <text>
        <r>
          <rPr>
            <b/>
            <sz val="12"/>
            <color indexed="81"/>
            <rFont val="ＭＳ Ｐゴシック"/>
            <family val="3"/>
            <charset val="128"/>
          </rPr>
          <t>軽油税→1</t>
        </r>
      </text>
    </comment>
    <comment ref="L285" authorId="1" shapeId="0" xr:uid="{00000000-0006-0000-0300-000010000000}">
      <text>
        <r>
          <rPr>
            <b/>
            <sz val="11"/>
            <color indexed="81"/>
            <rFont val="ＭＳ Ｐゴシック"/>
            <family val="3"/>
            <charset val="128"/>
          </rPr>
          <t>各作業所入力</t>
        </r>
        <r>
          <rPr>
            <sz val="9"/>
            <color indexed="81"/>
            <rFont val="ＭＳ Ｐゴシック"/>
            <family val="3"/>
            <charset val="128"/>
          </rPr>
          <t xml:space="preserve">
</t>
        </r>
      </text>
    </comment>
    <comment ref="O285" authorId="2" shapeId="0" xr:uid="{00000000-0006-0000-0300-000011000000}">
      <text>
        <r>
          <rPr>
            <b/>
            <sz val="12"/>
            <color indexed="81"/>
            <rFont val="ＭＳ Ｐゴシック"/>
            <family val="3"/>
            <charset val="128"/>
          </rPr>
          <t>軽油税→1</t>
        </r>
      </text>
    </comment>
    <comment ref="L324" authorId="1" shapeId="0" xr:uid="{00000000-0006-0000-0300-000012000000}">
      <text>
        <r>
          <rPr>
            <b/>
            <sz val="11"/>
            <color indexed="81"/>
            <rFont val="ＭＳ Ｐゴシック"/>
            <family val="3"/>
            <charset val="128"/>
          </rPr>
          <t>各作業所入力</t>
        </r>
        <r>
          <rPr>
            <sz val="9"/>
            <color indexed="81"/>
            <rFont val="ＭＳ Ｐゴシック"/>
            <family val="3"/>
            <charset val="128"/>
          </rPr>
          <t xml:space="preserve">
</t>
        </r>
      </text>
    </comment>
    <comment ref="O324" authorId="2" shapeId="0" xr:uid="{00000000-0006-0000-0300-000013000000}">
      <text>
        <r>
          <rPr>
            <b/>
            <sz val="12"/>
            <color indexed="81"/>
            <rFont val="ＭＳ Ｐゴシック"/>
            <family val="3"/>
            <charset val="128"/>
          </rPr>
          <t>軽油税→1</t>
        </r>
      </text>
    </comment>
    <comment ref="L363" authorId="1" shapeId="0" xr:uid="{00000000-0006-0000-0300-000014000000}">
      <text>
        <r>
          <rPr>
            <b/>
            <sz val="11"/>
            <color indexed="81"/>
            <rFont val="ＭＳ Ｐゴシック"/>
            <family val="3"/>
            <charset val="128"/>
          </rPr>
          <t>各作業所入力</t>
        </r>
        <r>
          <rPr>
            <sz val="9"/>
            <color indexed="81"/>
            <rFont val="ＭＳ Ｐゴシック"/>
            <family val="3"/>
            <charset val="128"/>
          </rPr>
          <t xml:space="preserve">
</t>
        </r>
      </text>
    </comment>
    <comment ref="O363" authorId="2" shapeId="0" xr:uid="{00000000-0006-0000-0300-000015000000}">
      <text>
        <r>
          <rPr>
            <b/>
            <sz val="12"/>
            <color indexed="81"/>
            <rFont val="ＭＳ Ｐゴシック"/>
            <family val="3"/>
            <charset val="128"/>
          </rPr>
          <t>軽油税→1</t>
        </r>
      </text>
    </comment>
  </commentList>
</comments>
</file>

<file path=xl/sharedStrings.xml><?xml version="1.0" encoding="utf-8"?>
<sst xmlns="http://schemas.openxmlformats.org/spreadsheetml/2006/main" count="4791" uniqueCount="192">
  <si>
    <t>消費税</t>
    <rPh sb="0" eb="3">
      <t>ショウヒゼイ</t>
    </rPh>
    <phoneticPr fontId="3"/>
  </si>
  <si>
    <t>金    額</t>
    <rPh sb="0" eb="1">
      <t>キン</t>
    </rPh>
    <rPh sb="5" eb="6">
      <t>ガク</t>
    </rPh>
    <phoneticPr fontId="3"/>
  </si>
  <si>
    <t>計</t>
    <rPh sb="0" eb="1">
      <t>ケイ</t>
    </rPh>
    <phoneticPr fontId="3"/>
  </si>
  <si>
    <t>単価</t>
    <rPh sb="0" eb="2">
      <t>タンカ</t>
    </rPh>
    <phoneticPr fontId="3"/>
  </si>
  <si>
    <t>数量</t>
    <rPh sb="0" eb="2">
      <t>スウリョウ</t>
    </rPh>
    <phoneticPr fontId="3"/>
  </si>
  <si>
    <t>品　　目　　名</t>
    <rPh sb="0" eb="1">
      <t>シナ</t>
    </rPh>
    <rPh sb="3" eb="4">
      <t>メ</t>
    </rPh>
    <rPh sb="6" eb="7">
      <t>ナ</t>
    </rPh>
    <phoneticPr fontId="3"/>
  </si>
  <si>
    <t>単位</t>
    <rPh sb="0" eb="2">
      <t>タンイ</t>
    </rPh>
    <phoneticPr fontId="3"/>
  </si>
  <si>
    <t>住所</t>
    <rPh sb="0" eb="2">
      <t>ジュウショ</t>
    </rPh>
    <phoneticPr fontId="3"/>
  </si>
  <si>
    <t>社名</t>
    <rPh sb="0" eb="2">
      <t>シャメイ</t>
    </rPh>
    <phoneticPr fontId="3"/>
  </si>
  <si>
    <t>要素</t>
    <rPh sb="0" eb="1">
      <t>ヨウ</t>
    </rPh>
    <rPh sb="1" eb="2">
      <t>ス</t>
    </rPh>
    <phoneticPr fontId="3"/>
  </si>
  <si>
    <t>備    考</t>
    <rPh sb="0" eb="1">
      <t>ビ</t>
    </rPh>
    <rPh sb="5" eb="6">
      <t>コウ</t>
    </rPh>
    <phoneticPr fontId="3"/>
  </si>
  <si>
    <t>堀松建設工業株式会社　御中</t>
    <rPh sb="0" eb="2">
      <t>ホリマツ</t>
    </rPh>
    <rPh sb="2" eb="4">
      <t>ケンセツ</t>
    </rPh>
    <rPh sb="4" eb="6">
      <t>コウギョウ</t>
    </rPh>
    <rPh sb="6" eb="8">
      <t>カブシキ</t>
    </rPh>
    <rPh sb="8" eb="10">
      <t>カイシャ</t>
    </rPh>
    <rPh sb="11" eb="13">
      <t>オンチュウ</t>
    </rPh>
    <phoneticPr fontId="3"/>
  </si>
  <si>
    <t>No1</t>
    <phoneticPr fontId="3"/>
  </si>
  <si>
    <t>下記のとおり請求いたします。</t>
    <rPh sb="0" eb="2">
      <t>カキ</t>
    </rPh>
    <rPh sb="6" eb="8">
      <t>セイキュウ</t>
    </rPh>
    <phoneticPr fontId="3"/>
  </si>
  <si>
    <t>月</t>
    <rPh sb="0" eb="1">
      <t>ツキ</t>
    </rPh>
    <phoneticPr fontId="3"/>
  </si>
  <si>
    <t>日</t>
    <rPh sb="0" eb="1">
      <t>ヒ</t>
    </rPh>
    <phoneticPr fontId="3"/>
  </si>
  <si>
    <t>規格寸法</t>
    <rPh sb="0" eb="2">
      <t>キカク</t>
    </rPh>
    <rPh sb="2" eb="4">
      <t>スンポウ</t>
    </rPh>
    <phoneticPr fontId="3"/>
  </si>
  <si>
    <t>今回請求額</t>
    <rPh sb="0" eb="2">
      <t>コンカイ</t>
    </rPh>
    <rPh sb="2" eb="4">
      <t>セイキュウ</t>
    </rPh>
    <rPh sb="4" eb="5">
      <t>ガク</t>
    </rPh>
    <phoneticPr fontId="3"/>
  </si>
  <si>
    <t>振込銀行</t>
    <rPh sb="0" eb="2">
      <t>フリコ</t>
    </rPh>
    <rPh sb="2" eb="4">
      <t>ギンコウ</t>
    </rPh>
    <phoneticPr fontId="3"/>
  </si>
  <si>
    <t>口座種別</t>
    <rPh sb="0" eb="2">
      <t>コウザ</t>
    </rPh>
    <rPh sb="2" eb="4">
      <t>シュベツ</t>
    </rPh>
    <phoneticPr fontId="3"/>
  </si>
  <si>
    <t>口座番号</t>
    <rPh sb="0" eb="2">
      <t>コウザ</t>
    </rPh>
    <rPh sb="2" eb="4">
      <t>バンゴウ</t>
    </rPh>
    <phoneticPr fontId="3"/>
  </si>
  <si>
    <t>℡</t>
    <phoneticPr fontId="3"/>
  </si>
  <si>
    <t>税抜金額</t>
    <rPh sb="0" eb="1">
      <t>ゼイ</t>
    </rPh>
    <rPh sb="1" eb="2">
      <t>ヌ</t>
    </rPh>
    <rPh sb="2" eb="4">
      <t>キンガク</t>
    </rPh>
    <phoneticPr fontId="3"/>
  </si>
  <si>
    <t>税込金額</t>
    <rPh sb="0" eb="2">
      <t>ゼイコ</t>
    </rPh>
    <rPh sb="2" eb="4">
      <t>キンガク</t>
    </rPh>
    <phoneticPr fontId="3"/>
  </si>
  <si>
    <t>℡</t>
    <phoneticPr fontId="3"/>
  </si>
  <si>
    <t>コード</t>
    <phoneticPr fontId="3"/>
  </si>
  <si>
    <t>請　求　明　細　書　</t>
    <rPh sb="0" eb="1">
      <t>ショウ</t>
    </rPh>
    <rPh sb="2" eb="3">
      <t>モトム</t>
    </rPh>
    <rPh sb="4" eb="5">
      <t>メイ</t>
    </rPh>
    <rPh sb="6" eb="7">
      <t>ホソ</t>
    </rPh>
    <rPh sb="8" eb="9">
      <t>ショ</t>
    </rPh>
    <phoneticPr fontId="3"/>
  </si>
  <si>
    <t>請　求　総　括　書　</t>
    <rPh sb="0" eb="1">
      <t>ショウ</t>
    </rPh>
    <rPh sb="2" eb="3">
      <t>モトム</t>
    </rPh>
    <rPh sb="4" eb="5">
      <t>フサ</t>
    </rPh>
    <rPh sb="6" eb="7">
      <t>クク</t>
    </rPh>
    <rPh sb="8" eb="9">
      <t>ショ</t>
    </rPh>
    <phoneticPr fontId="3"/>
  </si>
  <si>
    <t>今回出来高額</t>
    <rPh sb="0" eb="2">
      <t>コンカイ</t>
    </rPh>
    <rPh sb="2" eb="5">
      <t>デキダカ</t>
    </rPh>
    <rPh sb="5" eb="6">
      <t>ガク</t>
    </rPh>
    <phoneticPr fontId="3"/>
  </si>
  <si>
    <t>工事名</t>
  </si>
  <si>
    <t>取引先コード</t>
    <rPh sb="0" eb="2">
      <t>トリヒキ</t>
    </rPh>
    <rPh sb="2" eb="3">
      <t>サキ</t>
    </rPh>
    <phoneticPr fontId="3"/>
  </si>
  <si>
    <t>堀　松　建　設　工　業　株　式　会　社</t>
    <rPh sb="0" eb="1">
      <t>ホリ</t>
    </rPh>
    <rPh sb="2" eb="3">
      <t>マツ</t>
    </rPh>
    <rPh sb="4" eb="5">
      <t>ケン</t>
    </rPh>
    <rPh sb="6" eb="7">
      <t>セツ</t>
    </rPh>
    <rPh sb="8" eb="9">
      <t>コウ</t>
    </rPh>
    <rPh sb="10" eb="11">
      <t>ギョウ</t>
    </rPh>
    <rPh sb="12" eb="13">
      <t>カブ</t>
    </rPh>
    <rPh sb="14" eb="15">
      <t>シキ</t>
    </rPh>
    <rPh sb="16" eb="17">
      <t>カイ</t>
    </rPh>
    <rPh sb="18" eb="19">
      <t>シャ</t>
    </rPh>
    <phoneticPr fontId="3"/>
  </si>
  <si>
    <t>堀 松 建 設 工 業 株 式 会 社</t>
    <rPh sb="0" eb="1">
      <t>ホリ</t>
    </rPh>
    <rPh sb="2" eb="3">
      <t>マツ</t>
    </rPh>
    <rPh sb="4" eb="5">
      <t>ケン</t>
    </rPh>
    <rPh sb="6" eb="7">
      <t>セツ</t>
    </rPh>
    <rPh sb="8" eb="9">
      <t>コウ</t>
    </rPh>
    <rPh sb="10" eb="11">
      <t>ギョウ</t>
    </rPh>
    <rPh sb="12" eb="13">
      <t>カブ</t>
    </rPh>
    <rPh sb="14" eb="15">
      <t>シキ</t>
    </rPh>
    <rPh sb="16" eb="17">
      <t>カイ</t>
    </rPh>
    <rPh sb="18" eb="19">
      <t>シャ</t>
    </rPh>
    <phoneticPr fontId="3"/>
  </si>
  <si>
    <t>現場記入欄（品目名）</t>
    <rPh sb="0" eb="2">
      <t>ゲンバ</t>
    </rPh>
    <rPh sb="2" eb="4">
      <t>キニュウ</t>
    </rPh>
    <rPh sb="4" eb="5">
      <t>ラン</t>
    </rPh>
    <rPh sb="6" eb="7">
      <t>シナ</t>
    </rPh>
    <rPh sb="7" eb="8">
      <t>メ</t>
    </rPh>
    <rPh sb="8" eb="9">
      <t>ナ</t>
    </rPh>
    <phoneticPr fontId="3"/>
  </si>
  <si>
    <t>No２</t>
    <phoneticPr fontId="3"/>
  </si>
  <si>
    <t>No３</t>
    <phoneticPr fontId="3"/>
  </si>
  <si>
    <t>No４</t>
    <phoneticPr fontId="3"/>
  </si>
  <si>
    <t>No５</t>
    <phoneticPr fontId="3"/>
  </si>
  <si>
    <t>No６</t>
    <phoneticPr fontId="3"/>
  </si>
  <si>
    <t>No７</t>
    <phoneticPr fontId="3"/>
  </si>
  <si>
    <t>No８</t>
    <phoneticPr fontId="3"/>
  </si>
  <si>
    <t>No９</t>
    <phoneticPr fontId="3"/>
  </si>
  <si>
    <t>No1０</t>
    <phoneticPr fontId="3"/>
  </si>
  <si>
    <t>契 約 残 金</t>
    <rPh sb="0" eb="1">
      <t>チギリ</t>
    </rPh>
    <rPh sb="2" eb="3">
      <t>ヤク</t>
    </rPh>
    <rPh sb="4" eb="5">
      <t>ザン</t>
    </rPh>
    <rPh sb="6" eb="7">
      <t>キン</t>
    </rPh>
    <phoneticPr fontId="3"/>
  </si>
  <si>
    <t>口座名義</t>
    <rPh sb="0" eb="2">
      <t>フ　リ　ガ　ナ</t>
    </rPh>
    <phoneticPr fontId="17"/>
  </si>
  <si>
    <t>現場記入欄（金額）</t>
    <rPh sb="0" eb="2">
      <t>ゲンバ</t>
    </rPh>
    <rPh sb="2" eb="4">
      <t>キニュウ</t>
    </rPh>
    <rPh sb="4" eb="5">
      <t>ラン</t>
    </rPh>
    <rPh sb="6" eb="7">
      <t>キン</t>
    </rPh>
    <rPh sb="7" eb="8">
      <t>ガク</t>
    </rPh>
    <phoneticPr fontId="3"/>
  </si>
  <si>
    <t>工 事 名</t>
    <phoneticPr fontId="3"/>
  </si>
  <si>
    <t>コ  ー  ド</t>
    <phoneticPr fontId="3"/>
  </si>
  <si>
    <t>既出来高額</t>
    <rPh sb="0" eb="1">
      <t>キ</t>
    </rPh>
    <rPh sb="1" eb="2">
      <t>デ</t>
    </rPh>
    <rPh sb="2" eb="3">
      <t>ライ</t>
    </rPh>
    <rPh sb="3" eb="4">
      <t>タカ</t>
    </rPh>
    <rPh sb="4" eb="5">
      <t>ガク</t>
    </rPh>
    <phoneticPr fontId="3"/>
  </si>
  <si>
    <t>非課税</t>
    <rPh sb="0" eb="3">
      <t>ヒカゼイ</t>
    </rPh>
    <phoneticPr fontId="3"/>
  </si>
  <si>
    <t>印</t>
    <rPh sb="0" eb="1">
      <t>イン</t>
    </rPh>
    <phoneticPr fontId="3"/>
  </si>
  <si>
    <r>
      <t>（取引先用/</t>
    </r>
    <r>
      <rPr>
        <sz val="12"/>
        <color indexed="10"/>
        <rFont val="ＭＳ Ｐ明朝"/>
        <family val="1"/>
        <charset val="128"/>
      </rPr>
      <t>現場用</t>
    </r>
    <r>
      <rPr>
        <sz val="12"/>
        <rFont val="ＭＳ Ｐ明朝"/>
        <family val="1"/>
        <charset val="128"/>
      </rPr>
      <t>/</t>
    </r>
    <r>
      <rPr>
        <sz val="12"/>
        <color indexed="12"/>
        <rFont val="ＭＳ Ｐ明朝"/>
        <family val="1"/>
        <charset val="128"/>
      </rPr>
      <t>経理用</t>
    </r>
    <r>
      <rPr>
        <sz val="12"/>
        <rFont val="ＭＳ Ｐ明朝"/>
        <family val="1"/>
        <charset val="128"/>
      </rPr>
      <t>）</t>
    </r>
    <rPh sb="1" eb="3">
      <t>トリヒキ</t>
    </rPh>
    <rPh sb="3" eb="4">
      <t>サキ</t>
    </rPh>
    <rPh sb="4" eb="5">
      <t>ヨウ</t>
    </rPh>
    <rPh sb="6" eb="8">
      <t>ゲンバ</t>
    </rPh>
    <rPh sb="8" eb="9">
      <t>ヨウ</t>
    </rPh>
    <rPh sb="10" eb="12">
      <t>ケイリ</t>
    </rPh>
    <rPh sb="12" eb="13">
      <t>ヨウ</t>
    </rPh>
    <phoneticPr fontId="3"/>
  </si>
  <si>
    <r>
      <t>毎月末日までに必着しない請求書につきましては、</t>
    </r>
    <r>
      <rPr>
        <b/>
        <sz val="12"/>
        <rFont val="ＭＳ ゴシック"/>
        <family val="3"/>
        <charset val="128"/>
      </rPr>
      <t>翌々月支払</t>
    </r>
    <r>
      <rPr>
        <sz val="12"/>
        <rFont val="ＭＳ ゴシック"/>
        <family val="3"/>
        <charset val="128"/>
      </rPr>
      <t>とさせて頂きます。</t>
    </r>
  </si>
  <si>
    <t>（請求書の締日は２０日締又は２５日締）でお願い致します。</t>
    <rPh sb="21" eb="22">
      <t>ネガ</t>
    </rPh>
    <rPh sb="23" eb="24">
      <t>イタ</t>
    </rPh>
    <phoneticPr fontId="3"/>
  </si>
  <si>
    <t>指定請求書提出期限についてのお願い</t>
    <rPh sb="0" eb="2">
      <t>シテイ</t>
    </rPh>
    <rPh sb="15" eb="16">
      <t>ネガ</t>
    </rPh>
    <phoneticPr fontId="3"/>
  </si>
  <si>
    <t>　当社システム上、支払業務を円滑、迅速に行う為に</t>
    <phoneticPr fontId="3"/>
  </si>
  <si>
    <t>指定請求書提出方法についてのお願い</t>
    <rPh sb="0" eb="2">
      <t>シテイ</t>
    </rPh>
    <rPh sb="7" eb="9">
      <t>ホウホウ</t>
    </rPh>
    <rPh sb="15" eb="16">
      <t>ネガ</t>
    </rPh>
    <phoneticPr fontId="3"/>
  </si>
  <si>
    <t>１）</t>
    <phoneticPr fontId="3"/>
  </si>
  <si>
    <t>指定請求書入力方法と入力例についてのお願い</t>
    <rPh sb="0" eb="2">
      <t>シテイ</t>
    </rPh>
    <rPh sb="5" eb="7">
      <t>ニュウリョク</t>
    </rPh>
    <rPh sb="7" eb="9">
      <t>ホウホウ</t>
    </rPh>
    <rPh sb="10" eb="12">
      <t>ニュウリョク</t>
    </rPh>
    <rPh sb="12" eb="13">
      <t>レイ</t>
    </rPh>
    <rPh sb="19" eb="20">
      <t>ネガ</t>
    </rPh>
    <phoneticPr fontId="3"/>
  </si>
  <si>
    <t>材料費</t>
    <rPh sb="0" eb="3">
      <t>ザイリョウヒ</t>
    </rPh>
    <phoneticPr fontId="3"/>
  </si>
  <si>
    <t>労務費</t>
    <rPh sb="0" eb="3">
      <t>ロウムヒ</t>
    </rPh>
    <phoneticPr fontId="3"/>
  </si>
  <si>
    <t>外注費</t>
    <rPh sb="0" eb="3">
      <t>ガイチュウヒ</t>
    </rPh>
    <phoneticPr fontId="3"/>
  </si>
  <si>
    <t>社内使用料</t>
    <rPh sb="0" eb="2">
      <t>シャナイ</t>
    </rPh>
    <rPh sb="2" eb="5">
      <t>シヨウリョウ</t>
    </rPh>
    <phoneticPr fontId="3"/>
  </si>
  <si>
    <t>機械損料</t>
    <rPh sb="0" eb="2">
      <t>キカイ</t>
    </rPh>
    <rPh sb="2" eb="4">
      <t>ソンリョウ</t>
    </rPh>
    <phoneticPr fontId="3"/>
  </si>
  <si>
    <t>油脂燃料費</t>
    <rPh sb="0" eb="2">
      <t>ユシ</t>
    </rPh>
    <rPh sb="2" eb="5">
      <t>ネンリョウヒ</t>
    </rPh>
    <phoneticPr fontId="3"/>
  </si>
  <si>
    <t>運搬費</t>
    <rPh sb="0" eb="2">
      <t>ウンパン</t>
    </rPh>
    <rPh sb="2" eb="3">
      <t>ヒ</t>
    </rPh>
    <phoneticPr fontId="3"/>
  </si>
  <si>
    <t>動力水光熱費</t>
    <rPh sb="0" eb="2">
      <t>ドウリョク</t>
    </rPh>
    <rPh sb="2" eb="3">
      <t>スイ</t>
    </rPh>
    <rPh sb="3" eb="6">
      <t>コウネツヒ</t>
    </rPh>
    <phoneticPr fontId="3"/>
  </si>
  <si>
    <t>勤務管理費</t>
    <rPh sb="0" eb="2">
      <t>キンム</t>
    </rPh>
    <rPh sb="2" eb="5">
      <t>カンリヒ</t>
    </rPh>
    <phoneticPr fontId="3"/>
  </si>
  <si>
    <t>品質管理費</t>
    <rPh sb="0" eb="2">
      <t>ヒンシツ</t>
    </rPh>
    <rPh sb="2" eb="5">
      <t>カンリヒ</t>
    </rPh>
    <phoneticPr fontId="3"/>
  </si>
  <si>
    <t>給料手当て</t>
    <rPh sb="0" eb="2">
      <t>キュウリョウ</t>
    </rPh>
    <rPh sb="2" eb="4">
      <t>テア</t>
    </rPh>
    <phoneticPr fontId="3"/>
  </si>
  <si>
    <t>法定福利費</t>
    <rPh sb="0" eb="2">
      <t>ホウテイ</t>
    </rPh>
    <rPh sb="2" eb="4">
      <t>フクリ</t>
    </rPh>
    <rPh sb="4" eb="5">
      <t>ヒ</t>
    </rPh>
    <phoneticPr fontId="3"/>
  </si>
  <si>
    <t>福利厚生費</t>
    <rPh sb="0" eb="2">
      <t>フクリ</t>
    </rPh>
    <rPh sb="2" eb="5">
      <t>コウセイヒ</t>
    </rPh>
    <phoneticPr fontId="3"/>
  </si>
  <si>
    <t>修繕費</t>
    <rPh sb="0" eb="3">
      <t>シュウゼンヒ</t>
    </rPh>
    <phoneticPr fontId="3"/>
  </si>
  <si>
    <t>租税公課</t>
    <rPh sb="0" eb="2">
      <t>ソゼイ</t>
    </rPh>
    <rPh sb="2" eb="4">
      <t>コウカ</t>
    </rPh>
    <phoneticPr fontId="3"/>
  </si>
  <si>
    <t>地代家賃</t>
    <rPh sb="0" eb="2">
      <t>チダイ</t>
    </rPh>
    <rPh sb="2" eb="4">
      <t>ヤチン</t>
    </rPh>
    <phoneticPr fontId="3"/>
  </si>
  <si>
    <t>保険料</t>
    <rPh sb="0" eb="3">
      <t>ホケンリョウ</t>
    </rPh>
    <phoneticPr fontId="3"/>
  </si>
  <si>
    <t>事務用品費</t>
    <rPh sb="0" eb="2">
      <t>ジム</t>
    </rPh>
    <rPh sb="2" eb="4">
      <t>ヨウヒン</t>
    </rPh>
    <rPh sb="4" eb="5">
      <t>ヒ</t>
    </rPh>
    <phoneticPr fontId="3"/>
  </si>
  <si>
    <t>旅費通信費</t>
    <rPh sb="0" eb="2">
      <t>リョヒ</t>
    </rPh>
    <rPh sb="2" eb="5">
      <t>ツウシンヒ</t>
    </rPh>
    <phoneticPr fontId="3"/>
  </si>
  <si>
    <t>交際費</t>
    <rPh sb="0" eb="3">
      <t>コウサイヒ</t>
    </rPh>
    <phoneticPr fontId="3"/>
  </si>
  <si>
    <t>補償費</t>
    <rPh sb="0" eb="2">
      <t>ホショウ</t>
    </rPh>
    <rPh sb="2" eb="3">
      <t>ヒ</t>
    </rPh>
    <phoneticPr fontId="3"/>
  </si>
  <si>
    <t>雑費</t>
    <rPh sb="0" eb="2">
      <t>ザッピ</t>
    </rPh>
    <phoneticPr fontId="3"/>
  </si>
  <si>
    <t>寄付金</t>
    <rPh sb="0" eb="3">
      <t>キフキン</t>
    </rPh>
    <phoneticPr fontId="3"/>
  </si>
  <si>
    <t>賄費</t>
    <rPh sb="0" eb="1">
      <t>マカナイ</t>
    </rPh>
    <rPh sb="1" eb="2">
      <t>ヒ</t>
    </rPh>
    <phoneticPr fontId="3"/>
  </si>
  <si>
    <t>現場資金</t>
    <rPh sb="0" eb="2">
      <t>ゲンバ</t>
    </rPh>
    <rPh sb="2" eb="4">
      <t>シキン</t>
    </rPh>
    <phoneticPr fontId="3"/>
  </si>
  <si>
    <t>立替金</t>
    <rPh sb="0" eb="2">
      <t>タテカエ</t>
    </rPh>
    <rPh sb="2" eb="3">
      <t>キン</t>
    </rPh>
    <phoneticPr fontId="3"/>
  </si>
  <si>
    <t>企業体経費</t>
    <rPh sb="0" eb="2">
      <t>キギョウ</t>
    </rPh>
    <rPh sb="2" eb="3">
      <t>タイ</t>
    </rPh>
    <rPh sb="3" eb="5">
      <t>ケイヒ</t>
    </rPh>
    <phoneticPr fontId="3"/>
  </si>
  <si>
    <t>要素科目</t>
    <rPh sb="0" eb="2">
      <t>ヨウソ</t>
    </rPh>
    <rPh sb="2" eb="4">
      <t>カモク</t>
    </rPh>
    <phoneticPr fontId="3"/>
  </si>
  <si>
    <t>端数</t>
    <rPh sb="0" eb="2">
      <t>ハスウ</t>
    </rPh>
    <phoneticPr fontId="3"/>
  </si>
  <si>
    <t>立替金(税抜き)</t>
    <rPh sb="0" eb="2">
      <t>タテカエ</t>
    </rPh>
    <rPh sb="2" eb="3">
      <t>キン</t>
    </rPh>
    <rPh sb="4" eb="5">
      <t>ゼイ</t>
    </rPh>
    <rPh sb="5" eb="6">
      <t>ヌ</t>
    </rPh>
    <phoneticPr fontId="3"/>
  </si>
  <si>
    <t>端数</t>
  </si>
  <si>
    <t>預り金</t>
    <rPh sb="0" eb="1">
      <t>アズカ</t>
    </rPh>
    <rPh sb="2" eb="3">
      <t>キン</t>
    </rPh>
    <phoneticPr fontId="3"/>
  </si>
  <si>
    <t>預り金</t>
    <rPh sb="0" eb="1">
      <t>アズカ</t>
    </rPh>
    <rPh sb="2" eb="3">
      <t>キン</t>
    </rPh>
    <phoneticPr fontId="3"/>
  </si>
  <si>
    <t>金額の
端数処理</t>
    <rPh sb="0" eb="2">
      <t>キンガク</t>
    </rPh>
    <rPh sb="4" eb="6">
      <t>ハスウ</t>
    </rPh>
    <rPh sb="6" eb="8">
      <t>ショリ</t>
    </rPh>
    <phoneticPr fontId="3"/>
  </si>
  <si>
    <t>1.税抜き
2.税込み</t>
    <rPh sb="2" eb="3">
      <t>ゼイ</t>
    </rPh>
    <rPh sb="3" eb="4">
      <t>ヌ</t>
    </rPh>
    <rPh sb="8" eb="10">
      <t>ゼイコ</t>
    </rPh>
    <phoneticPr fontId="3"/>
  </si>
  <si>
    <t>安協</t>
    <rPh sb="0" eb="1">
      <t>アン</t>
    </rPh>
    <rPh sb="1" eb="2">
      <t>キョウ</t>
    </rPh>
    <phoneticPr fontId="3"/>
  </si>
  <si>
    <t>日数</t>
    <rPh sb="0" eb="2">
      <t>ニッスウ</t>
    </rPh>
    <phoneticPr fontId="3"/>
  </si>
  <si>
    <t>福利厚生費</t>
  </si>
  <si>
    <t>損料</t>
  </si>
  <si>
    <t>運搬費</t>
  </si>
  <si>
    <t>重機修繕費</t>
  </si>
  <si>
    <t>諸機修繕費</t>
  </si>
  <si>
    <t>船舶修繕費</t>
  </si>
  <si>
    <t>車両修繕費</t>
  </si>
  <si>
    <t>油脂燃料費</t>
  </si>
  <si>
    <t>動水光熱費</t>
  </si>
  <si>
    <t>旅費通信費</t>
  </si>
  <si>
    <t>雑費</t>
  </si>
  <si>
    <t>修繕維持費</t>
  </si>
  <si>
    <t>福利厚生費</t>
    <rPh sb="4" eb="5">
      <t>ヒ</t>
    </rPh>
    <phoneticPr fontId="3"/>
  </si>
  <si>
    <t>通信交通費</t>
    <rPh sb="0" eb="2">
      <t>ツウシン</t>
    </rPh>
    <rPh sb="2" eb="5">
      <t>コウツウヒ</t>
    </rPh>
    <phoneticPr fontId="3"/>
  </si>
  <si>
    <t>短期貸付金</t>
  </si>
  <si>
    <t>未成工事</t>
  </si>
  <si>
    <t>未収入金</t>
  </si>
  <si>
    <t>材料貯蔵品</t>
  </si>
  <si>
    <t>Z:\管理部\02､工事原価\H28年度\06、管理部\機材等管理費\H28機材部支払伝票(7月分)(仮).xlsx</t>
  </si>
  <si>
    <t>注文書</t>
    <rPh sb="0" eb="3">
      <t>チュウモンショ</t>
    </rPh>
    <phoneticPr fontId="3"/>
  </si>
  <si>
    <t>無</t>
  </si>
  <si>
    <t>e-mail</t>
    <phoneticPr fontId="3"/>
  </si>
  <si>
    <t>℡</t>
    <phoneticPr fontId="3"/>
  </si>
  <si>
    <t>０１６４－４２－２５３８</t>
  </si>
  <si>
    <t>Eメールで送信いただければメールの到着時点で請求書を受理したものとみなしますので、</t>
    <rPh sb="5" eb="7">
      <t>ソウシン</t>
    </rPh>
    <rPh sb="17" eb="19">
      <t>トウチャク</t>
    </rPh>
    <rPh sb="19" eb="21">
      <t>ジテン</t>
    </rPh>
    <rPh sb="22" eb="25">
      <t>セイキュウショ</t>
    </rPh>
    <rPh sb="26" eb="28">
      <t>ジュリ</t>
    </rPh>
    <phoneticPr fontId="3"/>
  </si>
  <si>
    <t>総括書及び明細書は、</t>
    <rPh sb="0" eb="2">
      <t>ソウカツ</t>
    </rPh>
    <rPh sb="2" eb="3">
      <t>ショ</t>
    </rPh>
    <rPh sb="3" eb="4">
      <t>オヨ</t>
    </rPh>
    <rPh sb="5" eb="7">
      <t>メイサイ</t>
    </rPh>
    <rPh sb="7" eb="8">
      <t>ショ</t>
    </rPh>
    <phoneticPr fontId="3"/>
  </si>
  <si>
    <t>＜総括書＞</t>
    <rPh sb="1" eb="3">
      <t>ソウカツ</t>
    </rPh>
    <rPh sb="3" eb="4">
      <t>ショ</t>
    </rPh>
    <phoneticPr fontId="3"/>
  </si>
  <si>
    <t>＜明細書＞</t>
    <rPh sb="1" eb="4">
      <t>メイサイショ</t>
    </rPh>
    <phoneticPr fontId="3"/>
  </si>
  <si>
    <t>※Eメールで送信する業者</t>
    <rPh sb="6" eb="8">
      <t>ソウシン</t>
    </rPh>
    <rPh sb="10" eb="12">
      <t>ギョウシャ</t>
    </rPh>
    <phoneticPr fontId="3"/>
  </si>
  <si>
    <t>要素分け</t>
    <rPh sb="0" eb="2">
      <t>ヨウソ</t>
    </rPh>
    <rPh sb="2" eb="3">
      <t>ワ</t>
    </rPh>
    <phoneticPr fontId="3"/>
  </si>
  <si>
    <t>（水色）のみ入力して下さい。その他は入力しないで下さい。</t>
    <rPh sb="1" eb="2">
      <t>ミズ</t>
    </rPh>
    <rPh sb="2" eb="3">
      <t>イロ</t>
    </rPh>
    <rPh sb="6" eb="8">
      <t>ニュウリョク</t>
    </rPh>
    <rPh sb="10" eb="11">
      <t>クダ</t>
    </rPh>
    <rPh sb="16" eb="17">
      <t>ホカ</t>
    </rPh>
    <rPh sb="18" eb="20">
      <t>ニュウリョク</t>
    </rPh>
    <rPh sb="24" eb="25">
      <t>クダ</t>
    </rPh>
    <phoneticPr fontId="3"/>
  </si>
  <si>
    <t>仮設費</t>
    <rPh sb="0" eb="3">
      <t>カセツヒヒ</t>
    </rPh>
    <phoneticPr fontId="3"/>
  </si>
  <si>
    <t>非課税金額</t>
    <rPh sb="0" eb="3">
      <t>ヒカゼイ</t>
    </rPh>
    <rPh sb="3" eb="5">
      <t>キンガク</t>
    </rPh>
    <phoneticPr fontId="3"/>
  </si>
  <si>
    <t>重複チェック</t>
    <rPh sb="0" eb="2">
      <t>ジュウフク</t>
    </rPh>
    <phoneticPr fontId="3"/>
  </si>
  <si>
    <t>請求書の入力に際して不明瞭な点がありましたら管理部　佐川までご連絡下さい。</t>
    <rPh sb="0" eb="3">
      <t>セイキュウショ</t>
    </rPh>
    <rPh sb="4" eb="6">
      <t>ニュウリョク</t>
    </rPh>
    <rPh sb="7" eb="8">
      <t>サイ</t>
    </rPh>
    <rPh sb="10" eb="13">
      <t>フメイリョウ</t>
    </rPh>
    <rPh sb="14" eb="15">
      <t>テン</t>
    </rPh>
    <rPh sb="22" eb="24">
      <t>カンリ</t>
    </rPh>
    <rPh sb="26" eb="28">
      <t>サガワ</t>
    </rPh>
    <phoneticPr fontId="3"/>
  </si>
  <si>
    <t>登録番号</t>
    <rPh sb="0" eb="2">
      <t>トウロク</t>
    </rPh>
    <rPh sb="2" eb="4">
      <t>バンゴウ</t>
    </rPh>
    <phoneticPr fontId="3"/>
  </si>
  <si>
    <t>消費税率</t>
    <rPh sb="0" eb="4">
      <t>ショウヒゼイリツ</t>
    </rPh>
    <phoneticPr fontId="3"/>
  </si>
  <si>
    <t>契約金額</t>
    <rPh sb="0" eb="2">
      <t>ケイヤク</t>
    </rPh>
    <rPh sb="2" eb="4">
      <t>キンガク</t>
    </rPh>
    <phoneticPr fontId="3"/>
  </si>
  <si>
    <t>kanri@horimatsu.co.jp</t>
    <phoneticPr fontId="3"/>
  </si>
  <si>
    <t>税抜金額</t>
    <rPh sb="0" eb="2">
      <t>ゼイヌ</t>
    </rPh>
    <rPh sb="2" eb="4">
      <t>キンガク</t>
    </rPh>
    <phoneticPr fontId="3"/>
  </si>
  <si>
    <t>消費税</t>
    <rPh sb="0" eb="3">
      <t>ショウヒゼイ</t>
    </rPh>
    <phoneticPr fontId="3"/>
  </si>
  <si>
    <t>税込金額</t>
    <rPh sb="0" eb="2">
      <t>ゼイコ</t>
    </rPh>
    <rPh sb="2" eb="4">
      <t>キンガク</t>
    </rPh>
    <phoneticPr fontId="3"/>
  </si>
  <si>
    <t>支店コード</t>
    <rPh sb="0" eb="2">
      <t>シテン</t>
    </rPh>
    <phoneticPr fontId="3"/>
  </si>
  <si>
    <t>銀行コード</t>
    <rPh sb="0" eb="2">
      <t>ギンコウ</t>
    </rPh>
    <phoneticPr fontId="3"/>
  </si>
  <si>
    <t>2023年最新版</t>
    <rPh sb="4" eb="5">
      <t>ネン</t>
    </rPh>
    <rPh sb="5" eb="8">
      <t>サイシンバン</t>
    </rPh>
    <phoneticPr fontId="3"/>
  </si>
  <si>
    <t>2.リース会社様・給油取扱所(GS)様はお手数ですが</t>
    <rPh sb="5" eb="7">
      <t>ガイシャ</t>
    </rPh>
    <rPh sb="7" eb="8">
      <t>サマ</t>
    </rPh>
    <rPh sb="9" eb="11">
      <t>キュウユ</t>
    </rPh>
    <rPh sb="11" eb="13">
      <t>トリアツカイ</t>
    </rPh>
    <rPh sb="13" eb="14">
      <t>ショ</t>
    </rPh>
    <rPh sb="18" eb="19">
      <t>サマ</t>
    </rPh>
    <rPh sb="21" eb="23">
      <t>テスウ</t>
    </rPh>
    <phoneticPr fontId="3"/>
  </si>
  <si>
    <t>※Eメールで送信しない業者</t>
    <rPh sb="6" eb="8">
      <t>ソウシン</t>
    </rPh>
    <rPh sb="11" eb="13">
      <t>ギョウシャ</t>
    </rPh>
    <phoneticPr fontId="3"/>
  </si>
  <si>
    <t>プリントアウトし、社印捺印後、本社管理部もしくは作業所まで総括書1部・明細書1部をご郵送お願い致します。</t>
    <rPh sb="9" eb="11">
      <t>シャイン</t>
    </rPh>
    <rPh sb="11" eb="13">
      <t>ナツイン</t>
    </rPh>
    <rPh sb="13" eb="14">
      <t>ゴ</t>
    </rPh>
    <rPh sb="15" eb="17">
      <t>ホンシャ</t>
    </rPh>
    <rPh sb="17" eb="19">
      <t>カンリ</t>
    </rPh>
    <rPh sb="19" eb="20">
      <t>ブ</t>
    </rPh>
    <rPh sb="24" eb="26">
      <t>サギョウ</t>
    </rPh>
    <rPh sb="26" eb="27">
      <t>ショ</t>
    </rPh>
    <rPh sb="29" eb="31">
      <t>ソウカツ</t>
    </rPh>
    <rPh sb="31" eb="32">
      <t>ショ</t>
    </rPh>
    <rPh sb="33" eb="34">
      <t>ブ</t>
    </rPh>
    <rPh sb="35" eb="38">
      <t>メイサイショ</t>
    </rPh>
    <rPh sb="39" eb="40">
      <t>ブ</t>
    </rPh>
    <rPh sb="42" eb="44">
      <t>ユウソウ</t>
    </rPh>
    <rPh sb="45" eb="46">
      <t>ネガイ</t>
    </rPh>
    <rPh sb="47" eb="48">
      <t>タ</t>
    </rPh>
    <phoneticPr fontId="3"/>
  </si>
  <si>
    <r>
      <t>本社管理部または各作業所</t>
    </r>
    <r>
      <rPr>
        <sz val="12"/>
        <rFont val="ＭＳ ゴシック"/>
        <family val="3"/>
        <charset val="128"/>
      </rPr>
      <t>へ</t>
    </r>
    <r>
      <rPr>
        <b/>
        <sz val="12"/>
        <rFont val="ＭＳ ゴシック"/>
        <family val="3"/>
        <charset val="128"/>
      </rPr>
      <t>毎月末日まで</t>
    </r>
    <r>
      <rPr>
        <sz val="12"/>
        <rFont val="ＭＳ ゴシック"/>
        <family val="3"/>
        <charset val="128"/>
      </rPr>
      <t>に必着するようにお願い致します。（Ｅメール送信業者は直接本社管理部へ）</t>
    </r>
    <rPh sb="0" eb="5">
      <t>ホンシャカンリブ</t>
    </rPh>
    <rPh sb="40" eb="42">
      <t>ソウシン</t>
    </rPh>
    <rPh sb="42" eb="44">
      <t>ギョウシャ</t>
    </rPh>
    <rPh sb="45" eb="47">
      <t>チョクセツ</t>
    </rPh>
    <rPh sb="47" eb="49">
      <t>ホンシャ</t>
    </rPh>
    <rPh sb="49" eb="51">
      <t>カンリ</t>
    </rPh>
    <rPh sb="51" eb="52">
      <t>ブ</t>
    </rPh>
    <phoneticPr fontId="3"/>
  </si>
  <si>
    <t>3.請求書はお手数ですが現場ごとに分けてご請求をお願い致します。</t>
    <rPh sb="2" eb="4">
      <t>セイキュウ</t>
    </rPh>
    <rPh sb="4" eb="5">
      <t>ショ</t>
    </rPh>
    <rPh sb="7" eb="9">
      <t>テスウ</t>
    </rPh>
    <rPh sb="12" eb="14">
      <t>ゲンバ</t>
    </rPh>
    <rPh sb="17" eb="18">
      <t>ワ</t>
    </rPh>
    <rPh sb="21" eb="23">
      <t>セイキュウ</t>
    </rPh>
    <rPh sb="25" eb="26">
      <t>ネガイ</t>
    </rPh>
    <rPh sb="27" eb="28">
      <t>タ</t>
    </rPh>
    <phoneticPr fontId="3"/>
  </si>
  <si>
    <t>2）</t>
    <phoneticPr fontId="3"/>
  </si>
  <si>
    <t>4.軽減税率適応商品のご請求の際は請求書を分けてご請求お願い致します。</t>
    <rPh sb="2" eb="6">
      <t>ケイゲンゼイリツ</t>
    </rPh>
    <rPh sb="6" eb="8">
      <t>テキオウ</t>
    </rPh>
    <rPh sb="8" eb="10">
      <t>ショウヒン</t>
    </rPh>
    <rPh sb="12" eb="14">
      <t>セイキュウ</t>
    </rPh>
    <rPh sb="15" eb="16">
      <t>サイ</t>
    </rPh>
    <rPh sb="17" eb="20">
      <t>セイキュウショ</t>
    </rPh>
    <rPh sb="21" eb="22">
      <t>ワ</t>
    </rPh>
    <rPh sb="25" eb="27">
      <t>セイキュウ</t>
    </rPh>
    <rPh sb="28" eb="29">
      <t>ネガイ</t>
    </rPh>
    <rPh sb="30" eb="31">
      <t>タ</t>
    </rPh>
    <phoneticPr fontId="2"/>
  </si>
  <si>
    <t>堀松建設工業株式会社</t>
    <rPh sb="0" eb="10">
      <t>ホリマツケンセツコウギョウカブシキカイシャ</t>
    </rPh>
    <phoneticPr fontId="64"/>
  </si>
  <si>
    <t>0164-42-2538</t>
    <phoneticPr fontId="64"/>
  </si>
  <si>
    <t>銀行</t>
  </si>
  <si>
    <t>支店</t>
  </si>
  <si>
    <t>サンプル工事</t>
    <rPh sb="4" eb="6">
      <t>コウジ</t>
    </rPh>
    <phoneticPr fontId="64"/>
  </si>
  <si>
    <t/>
  </si>
  <si>
    <t>2023年最新版</t>
  </si>
  <si>
    <t>留萌市住之江町1丁目52番地</t>
    <rPh sb="0" eb="3">
      <t>ルモイシ</t>
    </rPh>
    <rPh sb="3" eb="7">
      <t>スミノエマチ</t>
    </rPh>
    <rPh sb="8" eb="10">
      <t>チョウメ</t>
    </rPh>
    <rPh sb="12" eb="14">
      <t>バンチ</t>
    </rPh>
    <phoneticPr fontId="64"/>
  </si>
  <si>
    <t>ハウスリース</t>
    <phoneticPr fontId="64"/>
  </si>
  <si>
    <t>棟</t>
    <rPh sb="0" eb="1">
      <t>トウ</t>
    </rPh>
    <phoneticPr fontId="64"/>
  </si>
  <si>
    <t>砂</t>
    <rPh sb="0" eb="1">
      <t>スナ</t>
    </rPh>
    <phoneticPr fontId="64"/>
  </si>
  <si>
    <t>㎥</t>
    <phoneticPr fontId="64"/>
  </si>
  <si>
    <t>廃材処分費</t>
    <rPh sb="0" eb="2">
      <t>ハイザイ</t>
    </rPh>
    <rPh sb="2" eb="4">
      <t>ショブン</t>
    </rPh>
    <rPh sb="4" eb="5">
      <t>ヒ</t>
    </rPh>
    <phoneticPr fontId="64"/>
  </si>
  <si>
    <t>式</t>
    <rPh sb="0" eb="1">
      <t>シキ</t>
    </rPh>
    <phoneticPr fontId="64"/>
  </si>
  <si>
    <t>軽油</t>
    <rPh sb="0" eb="2">
      <t>ケイユ</t>
    </rPh>
    <phoneticPr fontId="64"/>
  </si>
  <si>
    <t>ℓ</t>
    <phoneticPr fontId="64"/>
  </si>
  <si>
    <t>軽油税</t>
    <rPh sb="0" eb="2">
      <t>ケイユ</t>
    </rPh>
    <rPh sb="2" eb="3">
      <t>ゼイ</t>
    </rPh>
    <phoneticPr fontId="64"/>
  </si>
  <si>
    <t>記入方法(総括書版)</t>
    <rPh sb="0" eb="2">
      <t>キニュウ</t>
    </rPh>
    <rPh sb="2" eb="4">
      <t>ホウホウ</t>
    </rPh>
    <rPh sb="5" eb="7">
      <t>ソウカツ</t>
    </rPh>
    <rPh sb="7" eb="8">
      <t>ショ</t>
    </rPh>
    <rPh sb="8" eb="9">
      <t>バン</t>
    </rPh>
    <phoneticPr fontId="3"/>
  </si>
  <si>
    <t>記入方法(明細書版)</t>
    <rPh sb="0" eb="2">
      <t>キニュウ</t>
    </rPh>
    <rPh sb="2" eb="4">
      <t>ホウホウ</t>
    </rPh>
    <rPh sb="5" eb="7">
      <t>メイサイ</t>
    </rPh>
    <rPh sb="7" eb="8">
      <t>ショ</t>
    </rPh>
    <rPh sb="8" eb="9">
      <t>バン</t>
    </rPh>
    <phoneticPr fontId="3"/>
  </si>
  <si>
    <t>3）</t>
    <phoneticPr fontId="3"/>
  </si>
  <si>
    <r>
      <t>送信先メールアドレス　　</t>
    </r>
    <r>
      <rPr>
        <sz val="14"/>
        <color rgb="FFFF0000"/>
        <rFont val="ＭＳ Ｐゴシック"/>
        <family val="3"/>
        <charset val="128"/>
      </rPr>
      <t>kanri@horimatsu.co.jp</t>
    </r>
    <rPh sb="0" eb="2">
      <t>ソウシン</t>
    </rPh>
    <rPh sb="2" eb="3">
      <t>サキ</t>
    </rPh>
    <phoneticPr fontId="3"/>
  </si>
  <si>
    <t>↑※注文書発行取引先のみ記入</t>
    <phoneticPr fontId="3"/>
  </si>
  <si>
    <t>10%対象</t>
  </si>
  <si>
    <t>入力例工事</t>
    <rPh sb="0" eb="2">
      <t>ニュウリョク</t>
    </rPh>
    <rPh sb="2" eb="3">
      <t>レイ</t>
    </rPh>
    <rPh sb="3" eb="5">
      <t>コウジ</t>
    </rPh>
    <phoneticPr fontId="3"/>
  </si>
  <si>
    <t>〒077-0027 留萌市住之江町1丁目52番地</t>
    <rPh sb="10" eb="13">
      <t>ルモイシ</t>
    </rPh>
    <rPh sb="13" eb="17">
      <t>スミノエマチ</t>
    </rPh>
    <rPh sb="18" eb="20">
      <t>チョウメ</t>
    </rPh>
    <rPh sb="22" eb="24">
      <t>バンチ</t>
    </rPh>
    <phoneticPr fontId="3"/>
  </si>
  <si>
    <t>堀松建設工業株式会社</t>
    <rPh sb="0" eb="4">
      <t>ホリマツケンセツ</t>
    </rPh>
    <phoneticPr fontId="3"/>
  </si>
  <si>
    <t>T4450001008992</t>
    <phoneticPr fontId="3"/>
  </si>
  <si>
    <t>0164-42-2538</t>
    <phoneticPr fontId="3"/>
  </si>
  <si>
    <t>0501</t>
    <phoneticPr fontId="3"/>
  </si>
  <si>
    <t>091</t>
    <phoneticPr fontId="3"/>
  </si>
  <si>
    <t>北洋</t>
    <rPh sb="0" eb="2">
      <t>ホクヨウ</t>
    </rPh>
    <phoneticPr fontId="3"/>
  </si>
  <si>
    <t>留萌</t>
    <rPh sb="0" eb="2">
      <t>ルモイ</t>
    </rPh>
    <phoneticPr fontId="3"/>
  </si>
  <si>
    <t>ホリマツケンセツコウギョウ（カ</t>
    <phoneticPr fontId="3"/>
  </si>
  <si>
    <t>堀松建設工業株式会社</t>
    <rPh sb="0" eb="10">
      <t>ホリマツケンセツコウギョウカブシキカイシャ</t>
    </rPh>
    <phoneticPr fontId="3"/>
  </si>
  <si>
    <t>2014739</t>
    <phoneticPr fontId="3"/>
  </si>
  <si>
    <t>当座</t>
    <rPh sb="0" eb="2">
      <t>トウザ</t>
    </rPh>
    <phoneticPr fontId="3"/>
  </si>
  <si>
    <t>〇</t>
    <phoneticPr fontId="3"/>
  </si>
  <si>
    <t>注文書発行業者のみ記入</t>
    <rPh sb="5" eb="7">
      <t>ギョウシャ</t>
    </rPh>
    <phoneticPr fontId="3"/>
  </si>
  <si>
    <t>注文書発行業者のみ記入</t>
    <rPh sb="5" eb="7">
      <t>ギョウシャ</t>
    </rPh>
    <phoneticPr fontId="3"/>
  </si>
  <si>
    <t>　経理処理の都合上Excelデータにてメール送信をお願い致します。(社印は必要ありません)</t>
    <rPh sb="1" eb="3">
      <t>ケイリ</t>
    </rPh>
    <rPh sb="3" eb="5">
      <t>ショリ</t>
    </rPh>
    <rPh sb="6" eb="8">
      <t>ツゴウ</t>
    </rPh>
    <rPh sb="8" eb="9">
      <t>ジョウ</t>
    </rPh>
    <rPh sb="22" eb="24">
      <t>ソウシン</t>
    </rPh>
    <rPh sb="26" eb="27">
      <t>ネガイ</t>
    </rPh>
    <rPh sb="28" eb="29">
      <t>タ</t>
    </rPh>
    <rPh sb="34" eb="36">
      <t>シャイン</t>
    </rPh>
    <rPh sb="37" eb="39">
      <t>ヒツヨウ</t>
    </rPh>
    <phoneticPr fontId="3"/>
  </si>
  <si>
    <t>　送信頂いたExcelデータを原本として取り扱いいたしますので、紙での郵送は不要となります。</t>
    <rPh sb="1" eb="3">
      <t>ソウシン</t>
    </rPh>
    <rPh sb="3" eb="4">
      <t>イタダ</t>
    </rPh>
    <rPh sb="15" eb="17">
      <t>ゲンポン</t>
    </rPh>
    <rPh sb="20" eb="21">
      <t>ト</t>
    </rPh>
    <rPh sb="22" eb="23">
      <t>アツカ</t>
    </rPh>
    <rPh sb="32" eb="33">
      <t>カミ</t>
    </rPh>
    <rPh sb="35" eb="37">
      <t>ユウソウ</t>
    </rPh>
    <rPh sb="38" eb="40">
      <t>フヨウ</t>
    </rPh>
    <phoneticPr fontId="3"/>
  </si>
  <si>
    <t>支払処理を行います。</t>
    <rPh sb="0" eb="2">
      <t>シハライ</t>
    </rPh>
    <rPh sb="2" eb="4">
      <t>ショリ</t>
    </rPh>
    <rPh sb="5" eb="6">
      <t>オコナ</t>
    </rPh>
    <phoneticPr fontId="3"/>
  </si>
  <si>
    <t>1.本社管理部まで社印を捺印後にExcel・PDFデータでのメール送信をお願い致します。</t>
    <rPh sb="2" eb="4">
      <t>ホンシャ</t>
    </rPh>
    <rPh sb="4" eb="6">
      <t>カンリ</t>
    </rPh>
    <rPh sb="6" eb="7">
      <t>ブ</t>
    </rPh>
    <rPh sb="9" eb="11">
      <t>シャイン</t>
    </rPh>
    <rPh sb="12" eb="14">
      <t>ナツイン</t>
    </rPh>
    <rPh sb="14" eb="15">
      <t>ゴ</t>
    </rPh>
    <rPh sb="33" eb="35">
      <t>ソウシン</t>
    </rPh>
    <rPh sb="37" eb="38">
      <t>ネガイ</t>
    </rPh>
    <rPh sb="39" eb="40">
      <t>タ</t>
    </rPh>
    <phoneticPr fontId="3"/>
  </si>
  <si>
    <t>　送信頂いたExcel・PDFデータを原本として取り扱いいたしますので、紙での郵送は不要となります。</t>
    <rPh sb="1" eb="3">
      <t>ソウシン</t>
    </rPh>
    <rPh sb="3" eb="4">
      <t>イタダ</t>
    </rPh>
    <rPh sb="19" eb="21">
      <t>ゲンポン</t>
    </rPh>
    <rPh sb="24" eb="25">
      <t>ト</t>
    </rPh>
    <rPh sb="26" eb="27">
      <t>アツカ</t>
    </rPh>
    <rPh sb="36" eb="37">
      <t>カミ</t>
    </rPh>
    <rPh sb="39" eb="41">
      <t>ユウソウ</t>
    </rPh>
    <rPh sb="42" eb="44">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</si>
</sst>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0;[Red]\-#,##0.0"/>
    <numFmt numFmtId="178" formatCode="#,##0.00_ ;[Red]\-#,##0.00\ "/>
    <numFmt numFmtId="179" formatCode="#,##0;[Red]#,##0"/>
    <numFmt numFmtId="180" formatCode="[$-F800]dddd\,\ mmmm\ dd\,\ yyyy"/>
  </numFmts>
  <fonts count="7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b/>
      <sz val="14"/>
      <name val="ＭＳ Ｐ明朝"/>
      <family val="1"/>
      <charset val="128"/>
    </font>
    <font>
      <sz val="12"/>
      <name val="ＭＳ Ｐ明朝"/>
      <family val="1"/>
      <charset val="128"/>
    </font>
    <font>
      <b/>
      <sz val="12"/>
      <name val="ＭＳ Ｐ明朝"/>
      <family val="1"/>
      <charset val="128"/>
    </font>
    <font>
      <b/>
      <sz val="11"/>
      <name val="ＭＳ Ｐ明朝"/>
      <family val="1"/>
      <charset val="128"/>
    </font>
    <font>
      <sz val="11"/>
      <name val="ＭＳ Ｐゴシック"/>
      <family val="3"/>
      <charset val="128"/>
    </font>
    <font>
      <sz val="12"/>
      <color indexed="12"/>
      <name val="ＭＳ Ｐ明朝"/>
      <family val="1"/>
      <charset val="128"/>
    </font>
    <font>
      <sz val="11"/>
      <color indexed="10"/>
      <name val="ＭＳ Ｐ明朝"/>
      <family val="1"/>
      <charset val="128"/>
    </font>
    <font>
      <sz val="11"/>
      <color indexed="17"/>
      <name val="ＭＳ Ｐ明朝"/>
      <family val="1"/>
      <charset val="128"/>
    </font>
    <font>
      <sz val="6"/>
      <color indexed="57"/>
      <name val="ＭＳ Ｐゴシック"/>
      <family val="3"/>
      <charset val="128"/>
    </font>
    <font>
      <sz val="11"/>
      <color indexed="16"/>
      <name val="ＭＳ Ｐ明朝"/>
      <family val="1"/>
      <charset val="128"/>
    </font>
    <font>
      <sz val="14"/>
      <color indexed="16"/>
      <name val="ＭＳ Ｐ明朝"/>
      <family val="1"/>
      <charset val="128"/>
    </font>
    <font>
      <b/>
      <sz val="18"/>
      <color indexed="16"/>
      <name val="ＭＳ Ｐ明朝"/>
      <family val="1"/>
      <charset val="128"/>
    </font>
    <font>
      <b/>
      <sz val="14"/>
      <color indexed="16"/>
      <name val="ＭＳ Ｐ明朝"/>
      <family val="1"/>
      <charset val="128"/>
    </font>
    <font>
      <sz val="11"/>
      <color indexed="16"/>
      <name val="ＭＳ Ｐゴシック"/>
      <family val="3"/>
      <charset val="128"/>
    </font>
    <font>
      <sz val="12"/>
      <color indexed="16"/>
      <name val="ＭＳ Ｐ明朝"/>
      <family val="1"/>
      <charset val="128"/>
    </font>
    <font>
      <b/>
      <sz val="11"/>
      <color indexed="16"/>
      <name val="ＭＳ Ｐ明朝"/>
      <family val="1"/>
      <charset val="128"/>
    </font>
    <font>
      <sz val="14"/>
      <color indexed="17"/>
      <name val="ＭＳ Ｐ明朝"/>
      <family val="1"/>
      <charset val="128"/>
    </font>
    <font>
      <b/>
      <sz val="12"/>
      <color indexed="54"/>
      <name val="ＭＳ Ｐ明朝"/>
      <family val="1"/>
      <charset val="128"/>
    </font>
    <font>
      <sz val="12"/>
      <color indexed="17"/>
      <name val="ＭＳ Ｐ明朝"/>
      <family val="1"/>
      <charset val="128"/>
    </font>
    <font>
      <sz val="11"/>
      <color indexed="12"/>
      <name val="ＭＳ Ｐ明朝"/>
      <family val="1"/>
      <charset val="128"/>
    </font>
    <font>
      <sz val="10"/>
      <color indexed="16"/>
      <name val="ＭＳ Ｐ明朝"/>
      <family val="1"/>
      <charset val="128"/>
    </font>
    <font>
      <b/>
      <sz val="20"/>
      <color indexed="10"/>
      <name val="ＭＳ Ｐ明朝"/>
      <family val="1"/>
      <charset val="128"/>
    </font>
    <font>
      <b/>
      <u val="double"/>
      <sz val="16"/>
      <color indexed="54"/>
      <name val="ＭＳ Ｐ明朝"/>
      <family val="1"/>
      <charset val="128"/>
    </font>
    <font>
      <u/>
      <sz val="11"/>
      <name val="ＭＳ Ｐゴシック"/>
      <family val="3"/>
      <charset val="128"/>
    </font>
    <font>
      <sz val="12"/>
      <color indexed="10"/>
      <name val="ＭＳ Ｐ明朝"/>
      <family val="1"/>
      <charset val="128"/>
    </font>
    <font>
      <b/>
      <sz val="14"/>
      <name val="ＭＳ Ｐゴシック"/>
      <family val="3"/>
      <charset val="128"/>
    </font>
    <font>
      <sz val="9"/>
      <color indexed="81"/>
      <name val="ＭＳ Ｐゴシック"/>
      <family val="3"/>
      <charset val="128"/>
    </font>
    <font>
      <b/>
      <sz val="11"/>
      <color indexed="81"/>
      <name val="ＭＳ Ｐゴシック"/>
      <family val="3"/>
      <charset val="128"/>
    </font>
    <font>
      <sz val="12"/>
      <name val="ＭＳ Ｐゴシック"/>
      <family val="3"/>
      <charset val="128"/>
    </font>
    <font>
      <b/>
      <sz val="12"/>
      <name val="ＭＳ Ｐゴシック"/>
      <family val="3"/>
      <charset val="128"/>
    </font>
    <font>
      <b/>
      <sz val="12"/>
      <color indexed="57"/>
      <name val="ＭＳ Ｐゴシック"/>
      <family val="3"/>
      <charset val="128"/>
    </font>
    <font>
      <b/>
      <sz val="12"/>
      <color indexed="12"/>
      <name val="ＭＳ Ｐゴシック"/>
      <family val="3"/>
      <charset val="128"/>
    </font>
    <font>
      <sz val="12"/>
      <color indexed="57"/>
      <name val="ＭＳ Ｐゴシック"/>
      <family val="3"/>
      <charset val="128"/>
    </font>
    <font>
      <sz val="12"/>
      <color indexed="12"/>
      <name val="ＭＳ Ｐゴシック"/>
      <family val="3"/>
      <charset val="128"/>
    </font>
    <font>
      <b/>
      <i/>
      <u val="double"/>
      <sz val="18"/>
      <name val="ＭＳ 明朝"/>
      <family val="1"/>
      <charset val="128"/>
    </font>
    <font>
      <sz val="14"/>
      <name val="ＭＳ ゴシック"/>
      <family val="3"/>
      <charset val="128"/>
    </font>
    <font>
      <sz val="12"/>
      <name val="ＭＳ ゴシック"/>
      <family val="3"/>
      <charset val="128"/>
    </font>
    <font>
      <b/>
      <sz val="12"/>
      <name val="ＭＳ ゴシック"/>
      <family val="3"/>
      <charset val="128"/>
    </font>
    <font>
      <u val="double"/>
      <sz val="12"/>
      <name val="ＭＳ ゴシック"/>
      <family val="3"/>
      <charset val="128"/>
    </font>
    <font>
      <b/>
      <sz val="9"/>
      <color indexed="81"/>
      <name val="ＭＳ Ｐゴシック"/>
      <family val="3"/>
      <charset val="128"/>
    </font>
    <font>
      <sz val="11"/>
      <color rgb="FFFF0000"/>
      <name val="ＭＳ Ｐゴシック"/>
      <family val="3"/>
      <charset val="128"/>
    </font>
    <font>
      <sz val="11"/>
      <color theme="0"/>
      <name val="ＭＳ Ｐゴシック"/>
      <family val="3"/>
      <charset val="128"/>
    </font>
    <font>
      <sz val="9"/>
      <color indexed="8"/>
      <name val="ＭＳ ゴシック"/>
      <family val="3"/>
      <charset val="128"/>
    </font>
    <font>
      <b/>
      <sz val="14"/>
      <color rgb="FFFF0000"/>
      <name val="ＭＳ Ｐゴシック"/>
      <family val="3"/>
      <charset val="128"/>
    </font>
    <font>
      <b/>
      <sz val="12"/>
      <color rgb="FFFF0000"/>
      <name val="ＭＳ Ｐゴシック"/>
      <family val="3"/>
      <charset val="128"/>
    </font>
    <font>
      <sz val="16"/>
      <name val="ＭＳ Ｐゴシック"/>
      <family val="3"/>
      <charset val="128"/>
    </font>
    <font>
      <sz val="8"/>
      <color theme="0"/>
      <name val="ＭＳ Ｐゴシック"/>
      <family val="3"/>
      <charset val="128"/>
    </font>
    <font>
      <b/>
      <sz val="14"/>
      <name val="ＭＳ ゴシック"/>
      <family val="3"/>
      <charset val="128"/>
    </font>
    <font>
      <b/>
      <u val="double"/>
      <sz val="14"/>
      <name val="ＭＳ ゴシック"/>
      <family val="3"/>
      <charset val="128"/>
    </font>
    <font>
      <u val="double"/>
      <sz val="14"/>
      <name val="ＭＳ ゴシック"/>
      <family val="3"/>
      <charset val="128"/>
    </font>
    <font>
      <b/>
      <u val="double"/>
      <sz val="14"/>
      <name val="ＭＳ Ｐゴシック"/>
      <family val="3"/>
      <charset val="128"/>
    </font>
    <font>
      <u/>
      <sz val="11"/>
      <color theme="10"/>
      <name val="ＭＳ Ｐゴシック"/>
      <family val="3"/>
      <charset val="128"/>
    </font>
    <font>
      <sz val="18"/>
      <name val="ＭＳ Ｐゴシック"/>
      <family val="3"/>
      <charset val="128"/>
    </font>
    <font>
      <b/>
      <sz val="12"/>
      <color indexed="81"/>
      <name val="ＭＳ Ｐゴシック"/>
      <family val="3"/>
      <charset val="128"/>
    </font>
    <font>
      <b/>
      <sz val="14"/>
      <color theme="0"/>
      <name val="ＭＳ Ｐ明朝"/>
      <family val="1"/>
      <charset val="128"/>
    </font>
    <font>
      <sz val="6"/>
      <name val="ＭＳ Ｐゴシック"/>
      <family val="2"/>
      <charset val="128"/>
      <scheme val="minor"/>
    </font>
    <font>
      <b/>
      <sz val="9"/>
      <color indexed="81"/>
      <name val="MS P ゴシック"/>
      <family val="3"/>
      <charset val="128"/>
    </font>
    <font>
      <u/>
      <sz val="14"/>
      <color theme="10"/>
      <name val="ＭＳ Ｐゴシック"/>
      <family val="3"/>
      <charset val="128"/>
    </font>
    <font>
      <sz val="14"/>
      <color rgb="FFFF0000"/>
      <name val="ＭＳ Ｐゴシック"/>
      <family val="3"/>
      <charset val="128"/>
    </font>
    <font>
      <b/>
      <sz val="12"/>
      <color rgb="FF0070C0"/>
      <name val="ＭＳ Ｐ明朝"/>
      <family val="1"/>
      <charset val="128"/>
    </font>
    <font>
      <sz val="11"/>
      <color rgb="FFFF0000"/>
      <name val="ＭＳ Ｐ明朝"/>
      <family val="1"/>
      <charset val="128"/>
    </font>
    <font>
      <b/>
      <sz val="11"/>
      <color indexed="10"/>
      <name val="ＭＳ Ｐ明朝"/>
      <family val="1"/>
      <charset val="128"/>
    </font>
    <font>
      <sz val="10"/>
      <color rgb="FFFF0000"/>
      <name val="ＭＳ Ｐ明朝"/>
      <family val="1"/>
      <charset val="128"/>
    </font>
    <font>
      <sz val="7"/>
      <color indexed="12"/>
      <name val="ＭＳ Ｐ明朝"/>
      <family val="1"/>
      <charset val="128"/>
    </font>
    <font>
      <sz val="6"/>
      <color indexed="12"/>
      <name val="ＭＳ Ｐ明朝"/>
      <family val="1"/>
      <charset val="128"/>
    </font>
  </fonts>
  <fills count="13">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indexed="14"/>
        <bgColor indexed="64"/>
      </patternFill>
    </fill>
    <fill>
      <patternFill patternType="solid">
        <fgColor rgb="FFCCFFFF"/>
        <bgColor indexed="64"/>
      </patternFill>
    </fill>
    <fill>
      <patternFill patternType="solid">
        <fgColor rgb="FFFFFFCC"/>
        <bgColor indexed="64"/>
      </patternFill>
    </fill>
    <fill>
      <patternFill patternType="solid">
        <fgColor rgb="FFFF99CC"/>
        <bgColor indexed="64"/>
      </patternFill>
    </fill>
    <fill>
      <patternFill patternType="solid">
        <fgColor indexed="27"/>
        <bgColor indexed="41"/>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11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16"/>
      </left>
      <right/>
      <top/>
      <bottom/>
      <diagonal/>
    </border>
    <border>
      <left style="thin">
        <color indexed="16"/>
      </left>
      <right/>
      <top/>
      <bottom style="thin">
        <color indexed="16"/>
      </bottom>
      <diagonal/>
    </border>
    <border>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7"/>
      </left>
      <right style="hair">
        <color indexed="57"/>
      </right>
      <top style="thin">
        <color indexed="17"/>
      </top>
      <bottom/>
      <diagonal/>
    </border>
    <border>
      <left style="thin">
        <color indexed="17"/>
      </left>
      <right style="hair">
        <color indexed="57"/>
      </right>
      <top/>
      <bottom style="thin">
        <color indexed="17"/>
      </bottom>
      <diagonal/>
    </border>
    <border>
      <left style="hair">
        <color indexed="57"/>
      </left>
      <right style="hair">
        <color indexed="57"/>
      </right>
      <top/>
      <bottom style="thin">
        <color indexed="17"/>
      </bottom>
      <diagonal/>
    </border>
    <border>
      <left style="thin">
        <color indexed="16"/>
      </left>
      <right/>
      <top style="thin">
        <color indexed="16"/>
      </top>
      <bottom/>
      <diagonal/>
    </border>
    <border>
      <left/>
      <right style="thin">
        <color indexed="16"/>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17"/>
      </left>
      <right/>
      <top style="thin">
        <color indexed="17"/>
      </top>
      <bottom/>
      <diagonal/>
    </border>
    <border>
      <left style="thin">
        <color indexed="17"/>
      </left>
      <right style="hair">
        <color indexed="17"/>
      </right>
      <top style="thin">
        <color indexed="17"/>
      </top>
      <bottom style="thin">
        <color indexed="17"/>
      </bottom>
      <diagonal/>
    </border>
    <border>
      <left style="hair">
        <color indexed="57"/>
      </left>
      <right style="hair">
        <color indexed="57"/>
      </right>
      <top style="thin">
        <color indexed="17"/>
      </top>
      <bottom/>
      <diagonal/>
    </border>
    <border>
      <left style="hair">
        <color indexed="57"/>
      </left>
      <right style="thin">
        <color indexed="17"/>
      </right>
      <top style="thin">
        <color indexed="17"/>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top style="thin">
        <color indexed="16"/>
      </top>
      <bottom/>
      <diagonal/>
    </border>
    <border>
      <left/>
      <right style="thin">
        <color indexed="16"/>
      </right>
      <top style="thin">
        <color indexed="16"/>
      </top>
      <bottom/>
      <diagonal/>
    </border>
    <border>
      <left style="hair">
        <color indexed="64"/>
      </left>
      <right style="thin">
        <color indexed="64"/>
      </right>
      <top style="thin">
        <color indexed="64"/>
      </top>
      <bottom style="thin">
        <color indexed="64"/>
      </bottom>
      <diagonal/>
    </border>
    <border>
      <left style="hair">
        <color indexed="12"/>
      </left>
      <right style="hair">
        <color indexed="12"/>
      </right>
      <top style="thin">
        <color indexed="12"/>
      </top>
      <bottom/>
      <diagonal/>
    </border>
    <border>
      <left/>
      <right style="thin">
        <color indexed="12"/>
      </right>
      <top style="thin">
        <color indexed="12"/>
      </top>
      <bottom/>
      <diagonal/>
    </border>
    <border>
      <left style="hair">
        <color indexed="12"/>
      </left>
      <right style="hair">
        <color indexed="12"/>
      </right>
      <top style="thin">
        <color indexed="12"/>
      </top>
      <bottom style="thin">
        <color indexed="12"/>
      </bottom>
      <diagonal/>
    </border>
    <border>
      <left/>
      <right style="thin">
        <color indexed="12"/>
      </right>
      <top style="thin">
        <color indexed="12"/>
      </top>
      <bottom style="thin">
        <color indexed="12"/>
      </bottom>
      <diagonal/>
    </border>
    <border>
      <left style="hair">
        <color indexed="12"/>
      </left>
      <right style="hair">
        <color indexed="12"/>
      </right>
      <top/>
      <bottom style="thin">
        <color indexed="12"/>
      </bottom>
      <diagonal/>
    </border>
    <border>
      <left/>
      <right style="thin">
        <color indexed="12"/>
      </right>
      <top/>
      <bottom style="thin">
        <color indexed="12"/>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16"/>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style="thin">
        <color indexed="12"/>
      </left>
      <right style="hair">
        <color indexed="64"/>
      </right>
      <top style="thin">
        <color indexed="12"/>
      </top>
      <bottom/>
      <diagonal/>
    </border>
    <border>
      <left style="hair">
        <color indexed="64"/>
      </left>
      <right/>
      <top style="thin">
        <color indexed="12"/>
      </top>
      <bottom/>
      <diagonal/>
    </border>
    <border>
      <left style="thin">
        <color indexed="12"/>
      </left>
      <right style="hair">
        <color indexed="64"/>
      </right>
      <top style="thin">
        <color indexed="12"/>
      </top>
      <bottom style="thin">
        <color indexed="12"/>
      </bottom>
      <diagonal/>
    </border>
    <border>
      <left style="hair">
        <color indexed="64"/>
      </left>
      <right/>
      <top style="thin">
        <color indexed="12"/>
      </top>
      <bottom style="thin">
        <color indexed="12"/>
      </bottom>
      <diagonal/>
    </border>
    <border>
      <left style="thin">
        <color indexed="12"/>
      </left>
      <right style="hair">
        <color indexed="64"/>
      </right>
      <top/>
      <bottom style="thin">
        <color indexed="12"/>
      </bottom>
      <diagonal/>
    </border>
    <border>
      <left style="hair">
        <color indexed="64"/>
      </left>
      <right/>
      <top/>
      <bottom style="thin">
        <color indexed="12"/>
      </bottom>
      <diagonal/>
    </border>
    <border>
      <left/>
      <right/>
      <top/>
      <bottom style="thin">
        <color indexed="12"/>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57"/>
      </left>
      <right style="thin">
        <color indexed="17"/>
      </right>
      <top/>
      <bottom style="thin">
        <color indexed="17"/>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10"/>
      </left>
      <right/>
      <top style="thin">
        <color indexed="10"/>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10"/>
      </left>
      <right style="medium">
        <color rgb="FFFF0000"/>
      </right>
      <top style="thin">
        <color indexed="10"/>
      </top>
      <bottom/>
      <diagonal/>
    </border>
    <border>
      <left style="thin">
        <color indexed="10"/>
      </left>
      <right style="medium">
        <color rgb="FFFF0000"/>
      </right>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left/>
      <right style="thin">
        <color indexed="10"/>
      </right>
      <top style="thin">
        <color indexed="10"/>
      </top>
      <bottom/>
      <diagonal/>
    </border>
    <border>
      <left style="thin">
        <color indexed="10"/>
      </left>
      <right/>
      <top/>
      <bottom style="thin">
        <color indexed="10"/>
      </bottom>
      <diagonal/>
    </border>
    <border>
      <left/>
      <right style="thin">
        <color indexed="10"/>
      </right>
      <top/>
      <bottom style="thin">
        <color indexed="10"/>
      </bottom>
      <diagonal/>
    </border>
    <border>
      <left style="hair">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12"/>
      </left>
      <right/>
      <top style="thin">
        <color indexed="12"/>
      </top>
      <bottom style="thin">
        <color indexed="12"/>
      </bottom>
      <diagonal/>
    </border>
    <border>
      <left style="thin">
        <color indexed="10"/>
      </left>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
      <left/>
      <right/>
      <top style="thin">
        <color indexed="12"/>
      </top>
      <bottom style="thin">
        <color indexed="12"/>
      </bottom>
      <diagonal/>
    </border>
    <border>
      <left style="hair">
        <color indexed="17"/>
      </left>
      <right style="hair">
        <color indexed="57"/>
      </right>
      <top style="thin">
        <color indexed="17"/>
      </top>
      <bottom style="thin">
        <color indexed="17"/>
      </bottom>
      <diagonal/>
    </border>
    <border>
      <left style="hair">
        <color indexed="57"/>
      </left>
      <right/>
      <top style="thin">
        <color indexed="17"/>
      </top>
      <bottom/>
      <diagonal/>
    </border>
    <border>
      <left style="hair">
        <color indexed="57"/>
      </left>
      <right/>
      <top style="thin">
        <color indexed="57"/>
      </top>
      <bottom style="thin">
        <color indexed="17"/>
      </bottom>
      <diagonal/>
    </border>
    <border>
      <left/>
      <right style="thin">
        <color indexed="57"/>
      </right>
      <top style="thin">
        <color indexed="57"/>
      </top>
      <bottom style="thin">
        <color indexed="17"/>
      </bottom>
      <diagonal/>
    </border>
    <border>
      <left style="thin">
        <color indexed="17"/>
      </left>
      <right/>
      <top/>
      <bottom style="thin">
        <color indexed="12"/>
      </bottom>
      <diagonal/>
    </border>
    <border>
      <left style="thin">
        <color indexed="17"/>
      </left>
      <right/>
      <top style="thin">
        <color indexed="10"/>
      </top>
      <bottom style="thin">
        <color rgb="FFFF0000"/>
      </bottom>
      <diagonal/>
    </border>
    <border>
      <left style="thin">
        <color rgb="FFFF0000"/>
      </left>
      <right style="thin">
        <color indexed="16"/>
      </right>
      <top/>
      <bottom/>
      <diagonal/>
    </border>
    <border>
      <left/>
      <right/>
      <top style="medium">
        <color rgb="FFFF0000"/>
      </top>
      <bottom style="thin">
        <color rgb="FFFF0000"/>
      </bottom>
      <diagonal/>
    </border>
    <border>
      <left style="thin">
        <color rgb="FFFF0000"/>
      </left>
      <right/>
      <top/>
      <bottom/>
      <diagonal/>
    </border>
    <border>
      <left/>
      <right style="thin">
        <color rgb="FFFF0000"/>
      </right>
      <top style="thin">
        <color indexed="10"/>
      </top>
      <bottom style="thin">
        <color rgb="FFFF0000"/>
      </bottom>
      <diagonal/>
    </border>
    <border>
      <left style="thin">
        <color rgb="FFFF0000"/>
      </left>
      <right style="thin">
        <color rgb="FFFF0000"/>
      </right>
      <top style="thin">
        <color rgb="FFFF0000"/>
      </top>
      <bottom style="thin">
        <color indexed="12"/>
      </bottom>
      <diagonal/>
    </border>
    <border>
      <left style="thin">
        <color rgb="FFFF0000"/>
      </left>
      <right style="thin">
        <color rgb="FFFF0000"/>
      </right>
      <top style="thin">
        <color indexed="10"/>
      </top>
      <bottom style="thin">
        <color rgb="FFFF0000"/>
      </bottom>
      <diagonal/>
    </border>
    <border>
      <left/>
      <right/>
      <top style="thin">
        <color indexed="10"/>
      </top>
      <bottom style="thin">
        <color rgb="FFFF0000"/>
      </bottom>
      <diagonal/>
    </border>
  </borders>
  <cellStyleXfs count="6">
    <xf numFmtId="0" fontId="0" fillId="0" borderId="0"/>
    <xf numFmtId="38" fontId="2" fillId="0" borderId="0" applyFont="0" applyFill="0" applyBorder="0" applyAlignment="0" applyProtection="0"/>
    <xf numFmtId="0" fontId="51" fillId="0" borderId="0"/>
    <xf numFmtId="0" fontId="60"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516">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38" fontId="2" fillId="0" borderId="0" xfId="1" applyFont="1" applyBorder="1"/>
    <xf numFmtId="0" fontId="7" fillId="0" borderId="0" xfId="0" applyFont="1"/>
    <xf numFmtId="0" fontId="7" fillId="0" borderId="1" xfId="0" applyFont="1" applyBorder="1"/>
    <xf numFmtId="0" fontId="7" fillId="0" borderId="2" xfId="0" applyFont="1" applyBorder="1"/>
    <xf numFmtId="0" fontId="6" fillId="0" borderId="3"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9" fillId="0" borderId="0" xfId="0" applyFont="1" applyAlignment="1">
      <alignment horizontal="center" vertical="center"/>
    </xf>
    <xf numFmtId="0" fontId="8" fillId="0" borderId="4" xfId="0" applyFont="1" applyBorder="1" applyAlignment="1">
      <alignment horizontal="center"/>
    </xf>
    <xf numFmtId="0" fontId="8" fillId="0" borderId="1" xfId="0" applyFont="1" applyBorder="1" applyAlignment="1">
      <alignment horizontal="center"/>
    </xf>
    <xf numFmtId="38" fontId="0" fillId="0" borderId="0" xfId="0" applyNumberFormat="1"/>
    <xf numFmtId="0" fontId="12" fillId="0" borderId="3" xfId="0" applyFont="1" applyBorder="1" applyAlignment="1">
      <alignment horizontal="center" vertical="center"/>
    </xf>
    <xf numFmtId="0" fontId="7" fillId="0" borderId="5" xfId="0" applyFont="1" applyBorder="1" applyAlignment="1">
      <alignment vertical="center" shrinkToFit="1"/>
    </xf>
    <xf numFmtId="0" fontId="10" fillId="0" borderId="5" xfId="0" applyFont="1" applyBorder="1"/>
    <xf numFmtId="0" fontId="10" fillId="0" borderId="0" xfId="0" applyFont="1"/>
    <xf numFmtId="0" fontId="7" fillId="0" borderId="3" xfId="0" applyFont="1" applyBorder="1" applyAlignment="1">
      <alignment horizontal="left" vertical="center" shrinkToFit="1"/>
    </xf>
    <xf numFmtId="0" fontId="7" fillId="3" borderId="4" xfId="0" applyFont="1" applyFill="1" applyBorder="1" applyAlignment="1">
      <alignment horizontal="center" vertical="center"/>
    </xf>
    <xf numFmtId="0" fontId="7" fillId="3" borderId="7"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6" xfId="0" applyFont="1" applyFill="1" applyBorder="1" applyAlignment="1">
      <alignment horizontal="center" vertical="center"/>
    </xf>
    <xf numFmtId="0" fontId="23" fillId="0" borderId="8" xfId="0" applyFont="1" applyBorder="1"/>
    <xf numFmtId="0" fontId="23" fillId="0" borderId="9" xfId="0" applyFont="1" applyBorder="1"/>
    <xf numFmtId="0" fontId="29" fillId="0" borderId="8" xfId="0" applyFont="1" applyBorder="1" applyAlignment="1">
      <alignment vertical="center" shrinkToFit="1"/>
    </xf>
    <xf numFmtId="0" fontId="29" fillId="0" borderId="15" xfId="0" applyFont="1" applyBorder="1" applyAlignment="1">
      <alignment horizontal="left" vertical="center" shrinkToFit="1"/>
    </xf>
    <xf numFmtId="0" fontId="10" fillId="3" borderId="26" xfId="0" applyFont="1" applyFill="1" applyBorder="1" applyAlignment="1" applyProtection="1">
      <alignment horizontal="center" shrinkToFit="1"/>
      <protection locked="0"/>
    </xf>
    <xf numFmtId="0" fontId="10" fillId="3" borderId="27" xfId="0" applyFont="1" applyFill="1" applyBorder="1" applyAlignment="1" applyProtection="1">
      <alignment horizontal="center" shrinkToFit="1"/>
      <protection locked="0"/>
    </xf>
    <xf numFmtId="38" fontId="10" fillId="3" borderId="2" xfId="1" applyFont="1" applyFill="1" applyBorder="1" applyAlignment="1" applyProtection="1">
      <alignment horizontal="center" shrinkToFit="1"/>
      <protection locked="0"/>
    </xf>
    <xf numFmtId="0" fontId="10" fillId="3" borderId="28" xfId="0" applyFont="1" applyFill="1" applyBorder="1" applyAlignment="1" applyProtection="1">
      <alignment horizontal="center" shrinkToFit="1"/>
      <protection locked="0"/>
    </xf>
    <xf numFmtId="0" fontId="10" fillId="3" borderId="29" xfId="0" applyFont="1" applyFill="1" applyBorder="1" applyAlignment="1" applyProtection="1">
      <alignment horizontal="center" shrinkToFit="1"/>
      <protection locked="0"/>
    </xf>
    <xf numFmtId="38" fontId="10" fillId="3" borderId="23" xfId="1" applyFont="1" applyFill="1" applyBorder="1" applyAlignment="1" applyProtection="1">
      <alignment horizontal="center" shrinkToFit="1"/>
      <protection locked="0"/>
    </xf>
    <xf numFmtId="176" fontId="10" fillId="3" borderId="28" xfId="0" applyNumberFormat="1" applyFont="1" applyFill="1" applyBorder="1" applyAlignment="1" applyProtection="1">
      <alignment horizontal="center" shrinkToFit="1"/>
      <protection locked="0"/>
    </xf>
    <xf numFmtId="176" fontId="10" fillId="3" borderId="29" xfId="0" applyNumberFormat="1" applyFont="1" applyFill="1" applyBorder="1" applyAlignment="1" applyProtection="1">
      <alignment horizontal="center" shrinkToFit="1"/>
      <protection locked="0"/>
    </xf>
    <xf numFmtId="0" fontId="10" fillId="3" borderId="30" xfId="0" applyFont="1" applyFill="1" applyBorder="1" applyAlignment="1" applyProtection="1">
      <alignment horizontal="center" shrinkToFit="1"/>
      <protection locked="0"/>
    </xf>
    <xf numFmtId="177" fontId="10" fillId="3" borderId="1" xfId="1" applyNumberFormat="1" applyFont="1" applyFill="1" applyBorder="1" applyAlignment="1" applyProtection="1">
      <alignment horizontal="right" shrinkToFit="1"/>
      <protection locked="0"/>
    </xf>
    <xf numFmtId="177" fontId="10" fillId="3" borderId="31" xfId="1" applyNumberFormat="1" applyFont="1" applyFill="1" applyBorder="1" applyAlignment="1" applyProtection="1">
      <alignment horizontal="right" shrinkToFit="1"/>
      <protection locked="0"/>
    </xf>
    <xf numFmtId="177" fontId="10" fillId="3" borderId="28" xfId="0" applyNumberFormat="1" applyFont="1" applyFill="1" applyBorder="1" applyAlignment="1" applyProtection="1">
      <alignment horizontal="right" shrinkToFit="1"/>
      <protection locked="0"/>
    </xf>
    <xf numFmtId="177" fontId="10" fillId="3" borderId="32" xfId="0" applyNumberFormat="1" applyFont="1" applyFill="1" applyBorder="1" applyAlignment="1" applyProtection="1">
      <alignment horizontal="right" shrinkToFit="1"/>
      <protection locked="0"/>
    </xf>
    <xf numFmtId="0" fontId="8" fillId="3" borderId="35" xfId="0" applyFont="1" applyFill="1" applyBorder="1" applyAlignment="1" applyProtection="1">
      <alignment horizontal="center" vertical="center"/>
      <protection locked="0"/>
    </xf>
    <xf numFmtId="38" fontId="28" fillId="3" borderId="36" xfId="1" applyFont="1" applyFill="1" applyBorder="1" applyAlignment="1" applyProtection="1">
      <alignment horizontal="right" vertical="center" shrinkToFit="1"/>
      <protection locked="0"/>
    </xf>
    <xf numFmtId="38" fontId="28" fillId="3" borderId="40" xfId="1" applyFont="1" applyFill="1" applyBorder="1" applyAlignment="1" applyProtection="1">
      <alignment horizontal="right" vertical="center" shrinkToFit="1"/>
      <protection locked="0"/>
    </xf>
    <xf numFmtId="38" fontId="28" fillId="3" borderId="41" xfId="1" applyFont="1" applyFill="1" applyBorder="1" applyAlignment="1" applyProtection="1">
      <alignment horizontal="right" vertical="center" shrinkToFit="1"/>
      <protection locked="0"/>
    </xf>
    <xf numFmtId="0" fontId="7" fillId="0" borderId="0" xfId="0" applyFont="1" applyAlignment="1">
      <alignment horizontal="left" vertical="center" shrinkToFit="1"/>
    </xf>
    <xf numFmtId="0" fontId="12" fillId="0" borderId="0" xfId="0" applyFont="1" applyAlignment="1">
      <alignment horizontal="center" vertical="center"/>
    </xf>
    <xf numFmtId="0" fontId="13" fillId="0" borderId="0" xfId="0" applyFont="1"/>
    <xf numFmtId="0" fontId="7" fillId="0" borderId="0" xfId="0" applyFont="1" applyAlignment="1">
      <alignment vertical="center" shrinkToFit="1"/>
    </xf>
    <xf numFmtId="0" fontId="7" fillId="4" borderId="6" xfId="0" applyFont="1" applyFill="1" applyBorder="1" applyAlignment="1">
      <alignment horizontal="center" vertical="center"/>
    </xf>
    <xf numFmtId="0" fontId="10" fillId="0" borderId="44" xfId="0" applyFont="1" applyBorder="1"/>
    <xf numFmtId="38" fontId="0" fillId="0" borderId="0" xfId="0" applyNumberFormat="1" applyProtection="1">
      <protection locked="0"/>
    </xf>
    <xf numFmtId="0" fontId="10" fillId="3" borderId="0" xfId="0" applyFont="1" applyFill="1" applyAlignment="1">
      <alignment horizontal="center" vertical="center"/>
    </xf>
    <xf numFmtId="38" fontId="2" fillId="3" borderId="0" xfId="1" applyFont="1" applyFill="1" applyBorder="1" applyAlignment="1" applyProtection="1">
      <alignment shrinkToFit="1"/>
      <protection locked="0"/>
    </xf>
    <xf numFmtId="0" fontId="47" fillId="0" borderId="0" xfId="0" applyFont="1" applyAlignment="1">
      <alignment horizontal="center" vertical="center"/>
    </xf>
    <xf numFmtId="38" fontId="0" fillId="0" borderId="0" xfId="1" applyFont="1" applyBorder="1"/>
    <xf numFmtId="9" fontId="37" fillId="0" borderId="0" xfId="0" applyNumberFormat="1" applyFont="1" applyAlignment="1">
      <alignment horizontal="center" vertical="center"/>
    </xf>
    <xf numFmtId="0" fontId="0" fillId="0" borderId="0" xfId="0" applyAlignment="1">
      <alignment horizontal="right"/>
    </xf>
    <xf numFmtId="178" fontId="10" fillId="3" borderId="42" xfId="1" applyNumberFormat="1" applyFont="1" applyFill="1" applyBorder="1" applyAlignment="1" applyProtection="1">
      <alignment horizontal="right" shrinkToFit="1"/>
      <protection locked="0"/>
    </xf>
    <xf numFmtId="178" fontId="10" fillId="3" borderId="43" xfId="1" applyNumberFormat="1" applyFont="1" applyFill="1" applyBorder="1" applyAlignment="1" applyProtection="1">
      <alignment horizontal="right" shrinkToFit="1"/>
      <protection locked="0"/>
    </xf>
    <xf numFmtId="178" fontId="10" fillId="3" borderId="30" xfId="0" applyNumberFormat="1" applyFont="1" applyFill="1" applyBorder="1" applyAlignment="1" applyProtection="1">
      <alignment horizontal="right" shrinkToFit="1"/>
      <protection locked="0"/>
    </xf>
    <xf numFmtId="38" fontId="0" fillId="3" borderId="0" xfId="1" applyFont="1" applyFill="1" applyBorder="1" applyAlignment="1" applyProtection="1">
      <alignment shrinkToFit="1"/>
      <protection locked="0"/>
    </xf>
    <xf numFmtId="38" fontId="2" fillId="0" borderId="0" xfId="1" applyFont="1" applyFill="1" applyBorder="1"/>
    <xf numFmtId="0" fontId="9" fillId="5" borderId="0" xfId="0" applyFont="1" applyFill="1" applyAlignment="1" applyProtection="1">
      <alignment horizontal="center" vertical="center" shrinkToFit="1"/>
      <protection locked="0"/>
    </xf>
    <xf numFmtId="0" fontId="10" fillId="6" borderId="42" xfId="0" applyFont="1" applyFill="1" applyBorder="1" applyAlignment="1" applyProtection="1">
      <alignment horizontal="center" shrinkToFit="1"/>
      <protection locked="0"/>
    </xf>
    <xf numFmtId="0" fontId="10" fillId="6" borderId="43" xfId="0" applyFont="1" applyFill="1" applyBorder="1" applyAlignment="1" applyProtection="1">
      <alignment horizontal="center" shrinkToFit="1"/>
      <protection locked="0"/>
    </xf>
    <xf numFmtId="0" fontId="0" fillId="0" borderId="0" xfId="0" applyAlignment="1">
      <alignment wrapText="1"/>
    </xf>
    <xf numFmtId="0" fontId="30" fillId="0" borderId="0" xfId="0" applyFont="1" applyAlignment="1">
      <alignment horizontal="center" vertical="top"/>
    </xf>
    <xf numFmtId="58" fontId="8" fillId="0" borderId="0" xfId="0" applyNumberFormat="1" applyFont="1" applyAlignment="1">
      <alignment horizontal="right" vertical="center"/>
    </xf>
    <xf numFmtId="0" fontId="26" fillId="0" borderId="0" xfId="0" applyFont="1" applyAlignment="1">
      <alignment horizontal="right"/>
    </xf>
    <xf numFmtId="0" fontId="21" fillId="0" borderId="0" xfId="0" applyFont="1" applyAlignment="1">
      <alignment horizontal="left" vertical="center" shrinkToFit="1"/>
    </xf>
    <xf numFmtId="0" fontId="29" fillId="0" borderId="0" xfId="0" applyFont="1" applyAlignment="1">
      <alignment horizontal="center"/>
    </xf>
    <xf numFmtId="0" fontId="22" fillId="0" borderId="0" xfId="0" applyFont="1"/>
    <xf numFmtId="0" fontId="8" fillId="0" borderId="0" xfId="0" applyFont="1" applyAlignment="1">
      <alignment horizontal="left" vertical="center"/>
    </xf>
    <xf numFmtId="0" fontId="24" fillId="0" borderId="0" xfId="0" applyFont="1" applyAlignment="1">
      <alignment horizontal="left" vertical="center" shrinkToFit="1"/>
    </xf>
    <xf numFmtId="179" fontId="10" fillId="0" borderId="45" xfId="1" applyNumberFormat="1" applyFont="1" applyFill="1" applyBorder="1" applyAlignment="1" applyProtection="1">
      <alignment horizontal="center"/>
    </xf>
    <xf numFmtId="38" fontId="28" fillId="5" borderId="37" xfId="1" applyFont="1" applyFill="1" applyBorder="1" applyAlignment="1" applyProtection="1">
      <alignment horizontal="right" vertical="center" shrinkToFit="1"/>
      <protection locked="0"/>
    </xf>
    <xf numFmtId="9" fontId="54" fillId="5" borderId="0" xfId="0" applyNumberFormat="1" applyFont="1" applyFill="1" applyAlignment="1" applyProtection="1">
      <alignment horizontal="center"/>
      <protection locked="0"/>
    </xf>
    <xf numFmtId="0" fontId="56" fillId="0" borderId="0" xfId="0" applyFont="1" applyAlignment="1">
      <alignment horizontal="left"/>
    </xf>
    <xf numFmtId="0" fontId="57" fillId="0" borderId="0" xfId="0" applyFont="1" applyAlignment="1">
      <alignment horizontal="center" vertical="center"/>
    </xf>
    <xf numFmtId="0" fontId="58" fillId="0" borderId="0" xfId="0" applyFont="1" applyAlignment="1">
      <alignment horizontal="center" vertical="center"/>
    </xf>
    <xf numFmtId="0" fontId="4" fillId="3" borderId="6" xfId="0" applyFont="1" applyFill="1" applyBorder="1" applyAlignment="1">
      <alignment vertical="top"/>
    </xf>
    <xf numFmtId="0" fontId="59" fillId="0" borderId="0" xfId="0" applyFont="1"/>
    <xf numFmtId="0" fontId="4" fillId="0" borderId="0" xfId="0" applyFont="1" applyAlignment="1">
      <alignment vertical="top"/>
    </xf>
    <xf numFmtId="0" fontId="4" fillId="0" borderId="0" xfId="0" applyFont="1"/>
    <xf numFmtId="0" fontId="61" fillId="0" borderId="0" xfId="0" applyFont="1"/>
    <xf numFmtId="0" fontId="10" fillId="0" borderId="6" xfId="0" applyFont="1" applyBorder="1" applyAlignment="1">
      <alignment horizontal="center" vertical="center"/>
    </xf>
    <xf numFmtId="0" fontId="10" fillId="0" borderId="42" xfId="0" applyFont="1" applyBorder="1" applyAlignment="1">
      <alignment shrinkToFit="1"/>
    </xf>
    <xf numFmtId="0" fontId="10" fillId="0" borderId="43" xfId="0" applyFont="1" applyBorder="1" applyAlignment="1">
      <alignment shrinkToFit="1"/>
    </xf>
    <xf numFmtId="0" fontId="10" fillId="0" borderId="30" xfId="0" applyFont="1" applyBorder="1" applyAlignment="1">
      <alignment shrinkToFit="1"/>
    </xf>
    <xf numFmtId="0" fontId="29" fillId="0" borderId="16" xfId="0" applyFont="1" applyBorder="1" applyAlignment="1">
      <alignment horizontal="center"/>
    </xf>
    <xf numFmtId="0" fontId="22" fillId="0" borderId="10" xfId="0" applyFont="1" applyBorder="1"/>
    <xf numFmtId="0" fontId="13" fillId="0" borderId="3" xfId="0" applyFont="1" applyBorder="1"/>
    <xf numFmtId="0" fontId="23" fillId="8" borderId="11"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shrinkToFit="1"/>
      <protection locked="0"/>
    </xf>
    <xf numFmtId="0" fontId="27" fillId="8" borderId="14" xfId="0" applyFont="1" applyFill="1" applyBorder="1" applyAlignment="1" applyProtection="1">
      <alignment horizontal="center" vertical="center" shrinkToFit="1"/>
      <protection locked="0"/>
    </xf>
    <xf numFmtId="38" fontId="28" fillId="5" borderId="38" xfId="1" applyFont="1" applyFill="1" applyBorder="1" applyAlignment="1" applyProtection="1">
      <alignment horizontal="right" vertical="center" shrinkToFit="1"/>
      <protection locked="0"/>
    </xf>
    <xf numFmtId="38" fontId="28" fillId="5" borderId="39" xfId="1" applyFont="1" applyFill="1" applyBorder="1" applyAlignment="1" applyProtection="1">
      <alignment horizontal="right" vertical="center" shrinkToFit="1"/>
      <protection locked="0"/>
    </xf>
    <xf numFmtId="0" fontId="8" fillId="0" borderId="6" xfId="0" applyFont="1" applyBorder="1" applyAlignment="1">
      <alignment horizontal="center" vertical="center" shrinkToFit="1"/>
    </xf>
    <xf numFmtId="0" fontId="30" fillId="0" borderId="0" xfId="0" applyFont="1" applyAlignment="1">
      <alignment vertical="top"/>
    </xf>
    <xf numFmtId="0" fontId="60" fillId="0" borderId="0" xfId="3"/>
    <xf numFmtId="49" fontId="27" fillId="8" borderId="107" xfId="0" applyNumberFormat="1" applyFont="1" applyFill="1" applyBorder="1" applyAlignment="1" applyProtection="1">
      <alignment horizontal="center" vertical="center" shrinkToFit="1"/>
      <protection locked="0"/>
    </xf>
    <xf numFmtId="0" fontId="50" fillId="0" borderId="0" xfId="0" applyFont="1" applyAlignment="1">
      <alignment wrapText="1"/>
    </xf>
    <xf numFmtId="0" fontId="63" fillId="0" borderId="0" xfId="0" applyFont="1" applyAlignment="1" applyProtection="1">
      <alignment horizontal="center" vertical="center" shrinkToFit="1"/>
      <protection locked="0"/>
    </xf>
    <xf numFmtId="0" fontId="0" fillId="0" borderId="0" xfId="0" applyAlignment="1">
      <alignment horizontal="center"/>
    </xf>
    <xf numFmtId="0" fontId="10" fillId="0" borderId="0" xfId="0" applyFont="1" applyAlignment="1">
      <alignment vertical="center" shrinkToFit="1"/>
    </xf>
    <xf numFmtId="0" fontId="30" fillId="0" borderId="0" xfId="0" applyFont="1" applyAlignment="1">
      <alignment horizontal="left" vertical="top" indent="5"/>
    </xf>
    <xf numFmtId="0" fontId="0" fillId="0" borderId="0" xfId="0" applyAlignment="1">
      <alignment horizontal="left" indent="5"/>
    </xf>
    <xf numFmtId="0" fontId="50" fillId="0" borderId="0" xfId="0" applyFont="1"/>
    <xf numFmtId="0" fontId="6" fillId="0" borderId="0" xfId="0" applyFont="1" applyAlignment="1">
      <alignment horizontal="center" vertical="top"/>
    </xf>
    <xf numFmtId="0" fontId="18" fillId="0" borderId="11" xfId="0" applyFont="1" applyBorder="1" applyAlignment="1">
      <alignment horizontal="left" vertical="center" shrinkToFit="1"/>
    </xf>
    <xf numFmtId="0" fontId="18" fillId="0" borderId="33" xfId="0" applyFont="1" applyBorder="1"/>
    <xf numFmtId="0" fontId="20" fillId="0" borderId="34" xfId="0" applyFont="1" applyBorder="1" applyAlignment="1">
      <alignment horizontal="center" vertical="top"/>
    </xf>
    <xf numFmtId="0" fontId="49" fillId="0" borderId="0" xfId="0" applyFont="1" applyAlignment="1">
      <alignment horizontal="right" vertical="center"/>
    </xf>
    <xf numFmtId="0" fontId="18" fillId="0" borderId="8" xfId="0" applyFont="1" applyBorder="1" applyAlignment="1">
      <alignment horizontal="left" vertical="center"/>
    </xf>
    <xf numFmtId="0" fontId="0" fillId="0" borderId="46" xfId="0" applyBorder="1"/>
    <xf numFmtId="0" fontId="0" fillId="0" borderId="49" xfId="0" applyBorder="1"/>
    <xf numFmtId="0" fontId="31" fillId="0" borderId="0" xfId="0" applyFont="1" applyAlignment="1">
      <alignment vertical="center" shrinkToFit="1"/>
    </xf>
    <xf numFmtId="0" fontId="29" fillId="0" borderId="8" xfId="0" applyFont="1" applyBorder="1" applyAlignment="1">
      <alignment horizontal="left" vertical="center" shrinkToFit="1"/>
    </xf>
    <xf numFmtId="0" fontId="52" fillId="0" borderId="0" xfId="0" applyFont="1"/>
    <xf numFmtId="0" fontId="15" fillId="0" borderId="103" xfId="0" applyFont="1" applyBorder="1" applyAlignment="1">
      <alignment horizontal="center" vertical="center"/>
    </xf>
    <xf numFmtId="0" fontId="15" fillId="0" borderId="92" xfId="0" applyFont="1" applyBorder="1" applyAlignment="1">
      <alignment horizontal="center" vertical="center"/>
    </xf>
    <xf numFmtId="0" fontId="29" fillId="0" borderId="8" xfId="0" applyFont="1" applyBorder="1" applyAlignment="1">
      <alignment horizontal="left" shrinkToFit="1"/>
    </xf>
    <xf numFmtId="0" fontId="18" fillId="0" borderId="8" xfId="0" applyFont="1" applyBorder="1" applyAlignment="1">
      <alignment shrinkToFit="1"/>
    </xf>
    <xf numFmtId="0" fontId="9" fillId="0" borderId="16" xfId="0" applyFont="1" applyBorder="1" applyAlignment="1">
      <alignment horizontal="center" vertical="center"/>
    </xf>
    <xf numFmtId="0" fontId="29" fillId="0" borderId="8" xfId="0" applyFont="1" applyBorder="1" applyAlignment="1">
      <alignment vertical="top"/>
    </xf>
    <xf numFmtId="0" fontId="29" fillId="0" borderId="16" xfId="0" applyFont="1" applyBorder="1" applyAlignment="1">
      <alignment horizontal="center" shrinkToFit="1"/>
    </xf>
    <xf numFmtId="0" fontId="32" fillId="0" borderId="0" xfId="0" applyFont="1" applyAlignment="1">
      <alignment horizontal="center"/>
    </xf>
    <xf numFmtId="0" fontId="0" fillId="0" borderId="100" xfId="0" applyBorder="1"/>
    <xf numFmtId="2" fontId="0" fillId="0" borderId="0" xfId="0" applyNumberFormat="1"/>
    <xf numFmtId="0" fontId="18" fillId="0" borderId="10" xfId="0" applyFont="1" applyBorder="1"/>
    <xf numFmtId="0" fontId="2" fillId="0" borderId="0" xfId="0" applyFont="1"/>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10" fillId="0" borderId="3" xfId="0" applyFont="1" applyBorder="1" applyAlignment="1">
      <alignment horizontal="center" vertical="center" shrinkToFit="1"/>
    </xf>
    <xf numFmtId="0" fontId="10" fillId="0" borderId="0" xfId="0" applyFont="1" applyAlignment="1">
      <alignment horizontal="center" vertical="center"/>
    </xf>
    <xf numFmtId="0" fontId="7" fillId="2" borderId="6" xfId="0" applyFont="1" applyFill="1" applyBorder="1" applyAlignment="1">
      <alignment horizontal="center" vertical="center"/>
    </xf>
    <xf numFmtId="0" fontId="8" fillId="0" borderId="42" xfId="0" applyFont="1" applyBorder="1" applyAlignment="1">
      <alignment horizontal="center"/>
    </xf>
    <xf numFmtId="0" fontId="10" fillId="0" borderId="2" xfId="0" applyFont="1" applyBorder="1"/>
    <xf numFmtId="38" fontId="2" fillId="0" borderId="0" xfId="1" applyFont="1" applyBorder="1" applyProtection="1"/>
    <xf numFmtId="0" fontId="8" fillId="0" borderId="17" xfId="0" applyFont="1" applyBorder="1" applyAlignment="1">
      <alignment horizontal="center"/>
    </xf>
    <xf numFmtId="179" fontId="10" fillId="0" borderId="28" xfId="0" applyNumberFormat="1" applyFont="1" applyBorder="1" applyAlignment="1">
      <alignment horizontal="center"/>
    </xf>
    <xf numFmtId="0" fontId="10" fillId="0" borderId="23" xfId="0" applyFont="1" applyBorder="1"/>
    <xf numFmtId="38" fontId="53" fillId="0" borderId="0" xfId="1" applyFont="1" applyBorder="1" applyProtection="1"/>
    <xf numFmtId="0" fontId="55" fillId="0" borderId="0" xfId="0" applyFont="1" applyAlignment="1">
      <alignment shrinkToFit="1"/>
    </xf>
    <xf numFmtId="0" fontId="8" fillId="0" borderId="18" xfId="0" applyFont="1" applyBorder="1" applyAlignment="1">
      <alignment horizontal="center"/>
    </xf>
    <xf numFmtId="0" fontId="10" fillId="0" borderId="24" xfId="0" applyFont="1" applyBorder="1"/>
    <xf numFmtId="38" fontId="0" fillId="0" borderId="0" xfId="1" applyFont="1" applyBorder="1" applyProtection="1"/>
    <xf numFmtId="0" fontId="16" fillId="0" borderId="12" xfId="0" applyFont="1" applyBorder="1" applyAlignment="1" applyProtection="1">
      <alignment horizontal="center" vertical="center" shrinkToFit="1"/>
      <protection locked="0"/>
    </xf>
    <xf numFmtId="0" fontId="16" fillId="0" borderId="106" xfId="0" applyFont="1" applyBorder="1" applyAlignment="1" applyProtection="1">
      <alignment horizontal="center" vertical="center" shrinkToFit="1"/>
      <protection locked="0"/>
    </xf>
    <xf numFmtId="0" fontId="16" fillId="0" borderId="21" xfId="0" applyFont="1" applyBorder="1" applyAlignment="1" applyProtection="1">
      <alignment horizontal="left" vertical="center" shrinkToFit="1"/>
      <protection locked="0"/>
    </xf>
    <xf numFmtId="0" fontId="16" fillId="0" borderId="22" xfId="0" applyFont="1" applyBorder="1" applyAlignment="1" applyProtection="1">
      <alignment horizontal="left" vertical="center" shrinkToFit="1"/>
      <protection locked="0"/>
    </xf>
    <xf numFmtId="0" fontId="16" fillId="0" borderId="19"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0" fillId="9" borderId="0" xfId="0" applyFill="1"/>
    <xf numFmtId="0" fontId="34" fillId="9" borderId="0" xfId="0" applyFont="1" applyFill="1" applyAlignment="1">
      <alignment horizontal="right"/>
    </xf>
    <xf numFmtId="0" fontId="39" fillId="9" borderId="0" xfId="0" applyFont="1" applyFill="1"/>
    <xf numFmtId="0" fontId="37" fillId="9" borderId="0" xfId="0" applyFont="1" applyFill="1" applyAlignment="1">
      <alignment vertical="top"/>
    </xf>
    <xf numFmtId="0" fontId="41" fillId="9" borderId="0" xfId="0" applyFont="1" applyFill="1"/>
    <xf numFmtId="0" fontId="40" fillId="9" borderId="0" xfId="0" applyFont="1" applyFill="1"/>
    <xf numFmtId="0" fontId="0" fillId="9" borderId="0" xfId="0" applyFill="1" applyAlignment="1">
      <alignment horizontal="center"/>
    </xf>
    <xf numFmtId="0" fontId="42" fillId="9" borderId="0" xfId="0" applyFont="1" applyFill="1"/>
    <xf numFmtId="0" fontId="38" fillId="9" borderId="0" xfId="0" applyFont="1" applyFill="1"/>
    <xf numFmtId="0" fontId="45" fillId="9" borderId="0" xfId="0" applyFont="1" applyFill="1"/>
    <xf numFmtId="0" fontId="44" fillId="9" borderId="0" xfId="0" applyFont="1" applyFill="1"/>
    <xf numFmtId="0" fontId="46" fillId="9" borderId="0" xfId="0" applyFont="1" applyFill="1"/>
    <xf numFmtId="0" fontId="52" fillId="9" borderId="0" xfId="0" applyFont="1" applyFill="1"/>
    <xf numFmtId="0" fontId="37" fillId="9" borderId="0" xfId="0" applyFont="1" applyFill="1" applyAlignment="1">
      <alignment vertical="center"/>
    </xf>
    <xf numFmtId="0" fontId="0" fillId="9" borderId="0" xfId="0" applyFill="1" applyAlignment="1">
      <alignment vertical="center"/>
    </xf>
    <xf numFmtId="0" fontId="60" fillId="9" borderId="0" xfId="3" quotePrefix="1" applyFill="1" applyAlignment="1">
      <alignment vertical="center"/>
    </xf>
    <xf numFmtId="0" fontId="1" fillId="0" borderId="0" xfId="4" applyAlignment="1"/>
    <xf numFmtId="0" fontId="7" fillId="0" borderId="0" xfId="4" applyFont="1" applyAlignment="1"/>
    <xf numFmtId="0" fontId="9" fillId="0" borderId="0" xfId="4" applyFont="1" applyAlignment="1">
      <alignment horizontal="center" vertical="center"/>
    </xf>
    <xf numFmtId="0" fontId="23" fillId="0" borderId="9" xfId="4" applyFont="1" applyBorder="1" applyAlignment="1"/>
    <xf numFmtId="0" fontId="2" fillId="0" borderId="0" xfId="4" applyFont="1" applyAlignment="1"/>
    <xf numFmtId="38" fontId="1" fillId="0" borderId="0" xfId="4" applyNumberFormat="1" applyAlignment="1"/>
    <xf numFmtId="0" fontId="11" fillId="0" borderId="0" xfId="4" applyFont="1" applyAlignment="1">
      <alignment horizontal="center" vertical="center"/>
    </xf>
    <xf numFmtId="0" fontId="6" fillId="0" borderId="3" xfId="4" applyFont="1" applyBorder="1" applyAlignment="1">
      <alignment horizontal="center" vertical="center"/>
    </xf>
    <xf numFmtId="0" fontId="11" fillId="0" borderId="3" xfId="4" applyFont="1" applyBorder="1" applyAlignment="1">
      <alignment horizontal="center" vertical="center"/>
    </xf>
    <xf numFmtId="0" fontId="5" fillId="0" borderId="0" xfId="4" applyFont="1" applyAlignment="1">
      <alignment horizontal="center" vertical="center"/>
    </xf>
    <xf numFmtId="9" fontId="37" fillId="0" borderId="0" xfId="4" applyNumberFormat="1" applyFont="1" applyAlignment="1">
      <alignment horizontal="center" vertical="center"/>
    </xf>
    <xf numFmtId="0" fontId="4" fillId="0" borderId="0" xfId="4" applyFont="1" applyAlignment="1">
      <alignment horizontal="center" vertical="center"/>
    </xf>
    <xf numFmtId="38" fontId="2" fillId="0" borderId="0" xfId="5" applyFont="1" applyBorder="1" applyAlignment="1" applyProtection="1"/>
    <xf numFmtId="0" fontId="30" fillId="0" borderId="0" xfId="4" applyFont="1" applyAlignment="1">
      <alignment vertical="top"/>
    </xf>
    <xf numFmtId="0" fontId="30" fillId="0" borderId="0" xfId="4" applyFont="1" applyAlignment="1">
      <alignment horizontal="center" vertical="top"/>
    </xf>
    <xf numFmtId="58" fontId="8" fillId="0" borderId="0" xfId="4" applyNumberFormat="1" applyFont="1" applyAlignment="1">
      <alignment horizontal="right" vertical="center"/>
    </xf>
    <xf numFmtId="0" fontId="7" fillId="0" borderId="0" xfId="4" applyFont="1" applyAlignment="1">
      <alignment horizontal="left" vertical="center" shrinkToFit="1"/>
    </xf>
    <xf numFmtId="0" fontId="12" fillId="0" borderId="0" xfId="4" applyFont="1" applyAlignment="1">
      <alignment horizontal="center" vertical="center"/>
    </xf>
    <xf numFmtId="0" fontId="29" fillId="0" borderId="15" xfId="4" applyFont="1" applyBorder="1" applyAlignment="1">
      <alignment horizontal="left" vertical="center" shrinkToFit="1"/>
    </xf>
    <xf numFmtId="0" fontId="1" fillId="0" borderId="0" xfId="4" applyAlignment="1">
      <alignment wrapText="1"/>
    </xf>
    <xf numFmtId="0" fontId="50" fillId="0" borderId="0" xfId="4" applyFont="1" applyAlignment="1">
      <alignment wrapText="1"/>
    </xf>
    <xf numFmtId="0" fontId="7" fillId="0" borderId="0" xfId="4" applyFont="1" applyAlignment="1">
      <alignment vertical="center" shrinkToFit="1"/>
    </xf>
    <xf numFmtId="0" fontId="29" fillId="0" borderId="8" xfId="4" applyFont="1" applyBorder="1" applyAlignment="1">
      <alignment vertical="center" shrinkToFit="1"/>
    </xf>
    <xf numFmtId="0" fontId="21" fillId="0" borderId="0" xfId="4" applyFont="1" applyAlignment="1">
      <alignment horizontal="left" vertical="center" shrinkToFit="1"/>
    </xf>
    <xf numFmtId="0" fontId="9" fillId="5" borderId="0" xfId="4" applyFont="1" applyFill="1" applyAlignment="1">
      <alignment horizontal="center" vertical="center" shrinkToFit="1"/>
    </xf>
    <xf numFmtId="0" fontId="63" fillId="0" borderId="0" xfId="4" applyFont="1" applyAlignment="1">
      <alignment horizontal="center" vertical="center" shrinkToFit="1"/>
    </xf>
    <xf numFmtId="0" fontId="10" fillId="0" borderId="0" xfId="4" applyFont="1" applyAlignment="1"/>
    <xf numFmtId="0" fontId="23" fillId="0" borderId="8" xfId="4" applyFont="1" applyBorder="1" applyAlignment="1"/>
    <xf numFmtId="0" fontId="29" fillId="0" borderId="16" xfId="4" applyFont="1" applyBorder="1" applyAlignment="1">
      <alignment horizontal="center"/>
    </xf>
    <xf numFmtId="0" fontId="29" fillId="0" borderId="0" xfId="4" applyFont="1" applyAlignment="1">
      <alignment horizontal="center"/>
    </xf>
    <xf numFmtId="0" fontId="22" fillId="0" borderId="10" xfId="4" applyFont="1" applyBorder="1" applyAlignment="1"/>
    <xf numFmtId="0" fontId="22" fillId="0" borderId="0" xfId="4" applyFont="1" applyAlignment="1"/>
    <xf numFmtId="0" fontId="8" fillId="0" borderId="6" xfId="4" applyFont="1" applyBorder="1" applyAlignment="1">
      <alignment horizontal="center" vertical="center" shrinkToFit="1"/>
    </xf>
    <xf numFmtId="0" fontId="8" fillId="0" borderId="0" xfId="4" applyFont="1" applyAlignment="1">
      <alignment horizontal="left" vertical="center"/>
    </xf>
    <xf numFmtId="0" fontId="7" fillId="3" borderId="4" xfId="4" applyFont="1" applyFill="1" applyBorder="1" applyAlignment="1">
      <alignment horizontal="center" vertical="center"/>
    </xf>
    <xf numFmtId="0" fontId="7" fillId="3" borderId="7" xfId="4" applyFont="1" applyFill="1" applyBorder="1" applyAlignment="1">
      <alignment horizontal="center" vertical="center"/>
    </xf>
    <xf numFmtId="0" fontId="10" fillId="3" borderId="4" xfId="4" applyFont="1" applyFill="1" applyBorder="1" applyAlignment="1">
      <alignment horizontal="center" vertical="center"/>
    </xf>
    <xf numFmtId="0" fontId="10" fillId="3" borderId="6" xfId="4" applyFont="1" applyFill="1" applyBorder="1" applyAlignment="1">
      <alignment horizontal="center" vertical="center"/>
    </xf>
    <xf numFmtId="0" fontId="7" fillId="4" borderId="6" xfId="4" applyFont="1" applyFill="1" applyBorder="1" applyAlignment="1">
      <alignment horizontal="center" vertical="center"/>
    </xf>
    <xf numFmtId="0" fontId="10" fillId="0" borderId="6" xfId="4" applyFont="1" applyBorder="1" applyAlignment="1">
      <alignment horizontal="center" vertical="center"/>
    </xf>
    <xf numFmtId="0" fontId="10" fillId="3" borderId="0" xfId="4" applyFont="1" applyFill="1" applyAlignment="1">
      <alignment horizontal="center" vertical="center"/>
    </xf>
    <xf numFmtId="0" fontId="10" fillId="3" borderId="26" xfId="4" applyFont="1" applyFill="1" applyBorder="1" applyAlignment="1">
      <alignment horizontal="center" shrinkToFit="1"/>
    </xf>
    <xf numFmtId="0" fontId="10" fillId="3" borderId="27" xfId="4" applyFont="1" applyFill="1" applyBorder="1" applyAlignment="1">
      <alignment horizontal="center" shrinkToFit="1"/>
    </xf>
    <xf numFmtId="178" fontId="10" fillId="3" borderId="42" xfId="5" applyNumberFormat="1" applyFont="1" applyFill="1" applyBorder="1" applyAlignment="1" applyProtection="1">
      <alignment horizontal="right" shrinkToFit="1"/>
    </xf>
    <xf numFmtId="38" fontId="10" fillId="3" borderId="2" xfId="5" applyFont="1" applyFill="1" applyBorder="1" applyAlignment="1" applyProtection="1">
      <alignment horizontal="center" shrinkToFit="1"/>
    </xf>
    <xf numFmtId="177" fontId="10" fillId="3" borderId="1" xfId="5" applyNumberFormat="1" applyFont="1" applyFill="1" applyBorder="1" applyAlignment="1" applyProtection="1">
      <alignment horizontal="right" shrinkToFit="1"/>
    </xf>
    <xf numFmtId="0" fontId="10" fillId="6" borderId="42" xfId="4" applyFont="1" applyFill="1" applyBorder="1" applyAlignment="1">
      <alignment horizontal="center" shrinkToFit="1"/>
    </xf>
    <xf numFmtId="0" fontId="10" fillId="0" borderId="42" xfId="4" applyFont="1" applyBorder="1" applyAlignment="1">
      <alignment shrinkToFit="1"/>
    </xf>
    <xf numFmtId="38" fontId="2" fillId="3" borderId="0" xfId="5" applyFont="1" applyFill="1" applyBorder="1" applyAlignment="1" applyProtection="1">
      <alignment shrinkToFit="1"/>
    </xf>
    <xf numFmtId="0" fontId="10" fillId="3" borderId="29" xfId="4" applyFont="1" applyFill="1" applyBorder="1" applyAlignment="1">
      <alignment horizontal="center" shrinkToFit="1"/>
    </xf>
    <xf numFmtId="178" fontId="10" fillId="3" borderId="43" xfId="5" applyNumberFormat="1" applyFont="1" applyFill="1" applyBorder="1" applyAlignment="1" applyProtection="1">
      <alignment horizontal="right" shrinkToFit="1"/>
    </xf>
    <xf numFmtId="38" fontId="10" fillId="3" borderId="23" xfId="5" applyFont="1" applyFill="1" applyBorder="1" applyAlignment="1" applyProtection="1">
      <alignment horizontal="center" shrinkToFit="1"/>
    </xf>
    <xf numFmtId="177" fontId="10" fillId="3" borderId="31" xfId="5" applyNumberFormat="1" applyFont="1" applyFill="1" applyBorder="1" applyAlignment="1" applyProtection="1">
      <alignment horizontal="right" shrinkToFit="1"/>
    </xf>
    <xf numFmtId="0" fontId="10" fillId="6" borderId="43" xfId="4" applyFont="1" applyFill="1" applyBorder="1" applyAlignment="1">
      <alignment horizontal="center" shrinkToFit="1"/>
    </xf>
    <xf numFmtId="0" fontId="10" fillId="0" borderId="43" xfId="4" applyFont="1" applyBorder="1" applyAlignment="1">
      <alignment shrinkToFit="1"/>
    </xf>
    <xf numFmtId="38" fontId="0" fillId="3" borderId="0" xfId="5" applyFont="1" applyFill="1" applyBorder="1" applyAlignment="1" applyProtection="1">
      <alignment shrinkToFit="1"/>
    </xf>
    <xf numFmtId="177" fontId="10" fillId="3" borderId="28" xfId="4" applyNumberFormat="1" applyFont="1" applyFill="1" applyBorder="1" applyAlignment="1">
      <alignment horizontal="right" shrinkToFit="1"/>
    </xf>
    <xf numFmtId="0" fontId="10" fillId="3" borderId="28" xfId="4" applyFont="1" applyFill="1" applyBorder="1" applyAlignment="1">
      <alignment horizontal="center" shrinkToFit="1"/>
    </xf>
    <xf numFmtId="178" fontId="10" fillId="3" borderId="30" xfId="4" applyNumberFormat="1" applyFont="1" applyFill="1" applyBorder="1" applyAlignment="1">
      <alignment horizontal="right" shrinkToFit="1"/>
    </xf>
    <xf numFmtId="0" fontId="10" fillId="3" borderId="30" xfId="4" applyFont="1" applyFill="1" applyBorder="1" applyAlignment="1">
      <alignment horizontal="center" shrinkToFit="1"/>
    </xf>
    <xf numFmtId="0" fontId="10" fillId="0" borderId="30" xfId="4" applyFont="1" applyBorder="1" applyAlignment="1">
      <alignment shrinkToFit="1"/>
    </xf>
    <xf numFmtId="0" fontId="7" fillId="0" borderId="1" xfId="4" applyFont="1" applyBorder="1" applyAlignment="1"/>
    <xf numFmtId="0" fontId="8" fillId="0" borderId="1" xfId="4" applyFont="1" applyBorder="1" applyAlignment="1">
      <alignment horizontal="center"/>
    </xf>
    <xf numFmtId="0" fontId="7" fillId="0" borderId="2" xfId="4" applyFont="1" applyBorder="1" applyAlignment="1"/>
    <xf numFmtId="0" fontId="8" fillId="0" borderId="4" xfId="4" applyFont="1" applyBorder="1" applyAlignment="1">
      <alignment horizontal="center"/>
    </xf>
    <xf numFmtId="0" fontId="10" fillId="0" borderId="44" xfId="4" applyFont="1" applyBorder="1" applyAlignment="1"/>
    <xf numFmtId="0" fontId="26" fillId="0" borderId="0" xfId="4" applyFont="1" applyAlignment="1">
      <alignment horizontal="right"/>
    </xf>
    <xf numFmtId="0" fontId="1" fillId="0" borderId="0" xfId="4" applyAlignment="1">
      <alignment horizontal="right"/>
    </xf>
    <xf numFmtId="0" fontId="7" fillId="0" borderId="3" xfId="4" applyFont="1" applyBorder="1" applyAlignment="1">
      <alignment horizontal="left" vertical="center" shrinkToFit="1"/>
    </xf>
    <xf numFmtId="0" fontId="12" fillId="0" borderId="3" xfId="4" applyFont="1" applyBorder="1" applyAlignment="1">
      <alignment horizontal="center" vertical="center"/>
    </xf>
    <xf numFmtId="0" fontId="2" fillId="0" borderId="3" xfId="4" applyFont="1" applyBorder="1" applyAlignment="1"/>
    <xf numFmtId="0" fontId="24" fillId="0" borderId="0" xfId="4" applyFont="1" applyAlignment="1">
      <alignment horizontal="left" vertical="center" shrinkToFit="1"/>
    </xf>
    <xf numFmtId="0" fontId="7" fillId="0" borderId="5" xfId="4" applyFont="1" applyBorder="1" applyAlignment="1">
      <alignment vertical="center" shrinkToFit="1"/>
    </xf>
    <xf numFmtId="0" fontId="10" fillId="0" borderId="5" xfId="4" applyFont="1" applyBorder="1" applyAlignment="1"/>
    <xf numFmtId="177" fontId="10" fillId="3" borderId="32" xfId="4" applyNumberFormat="1" applyFont="1" applyFill="1" applyBorder="1" applyAlignment="1">
      <alignment horizontal="right" shrinkToFit="1"/>
    </xf>
    <xf numFmtId="176" fontId="10" fillId="3" borderId="28" xfId="4" applyNumberFormat="1" applyFont="1" applyFill="1" applyBorder="1" applyAlignment="1">
      <alignment horizontal="center" shrinkToFit="1"/>
    </xf>
    <xf numFmtId="176" fontId="10" fillId="3" borderId="29" xfId="4" applyNumberFormat="1" applyFont="1" applyFill="1" applyBorder="1" applyAlignment="1">
      <alignment horizontal="center" shrinkToFit="1"/>
    </xf>
    <xf numFmtId="0" fontId="66" fillId="9" borderId="0" xfId="3" applyFont="1" applyFill="1" applyAlignment="1">
      <alignment vertical="center"/>
    </xf>
    <xf numFmtId="0" fontId="0" fillId="5" borderId="47" xfId="0" applyFill="1" applyBorder="1" applyProtection="1">
      <protection locked="0"/>
    </xf>
    <xf numFmtId="0" fontId="0" fillId="5" borderId="48" xfId="0" applyFill="1" applyBorder="1" applyProtection="1">
      <protection locked="0"/>
    </xf>
    <xf numFmtId="0" fontId="7" fillId="0" borderId="3" xfId="0" applyFont="1" applyBorder="1" applyAlignment="1">
      <alignment horizontal="center" vertical="center" shrinkToFit="1"/>
    </xf>
    <xf numFmtId="0" fontId="68" fillId="0" borderId="0" xfId="0" applyFont="1" applyAlignment="1">
      <alignment horizontal="center" vertical="center"/>
    </xf>
    <xf numFmtId="0" fontId="9" fillId="0" borderId="112" xfId="0" applyFont="1" applyBorder="1" applyAlignment="1">
      <alignment horizontal="center" vertical="center"/>
    </xf>
    <xf numFmtId="0" fontId="9" fillId="0" borderId="114" xfId="0" applyFont="1" applyBorder="1" applyAlignment="1">
      <alignment horizontal="center" vertical="center"/>
    </xf>
    <xf numFmtId="38" fontId="71" fillId="0" borderId="117" xfId="1" applyFont="1" applyBorder="1" applyAlignment="1" applyProtection="1">
      <alignment vertical="center" shrinkToFit="1"/>
    </xf>
    <xf numFmtId="38" fontId="71" fillId="0" borderId="115" xfId="1" applyFont="1" applyBorder="1" applyAlignment="1" applyProtection="1">
      <alignment vertical="center" shrinkToFit="1"/>
    </xf>
    <xf numFmtId="38" fontId="71" fillId="0" borderId="113" xfId="1" applyFont="1" applyBorder="1" applyAlignment="1" applyProtection="1">
      <alignment vertical="center" shrinkToFit="1"/>
    </xf>
    <xf numFmtId="38" fontId="71" fillId="0" borderId="116" xfId="1" applyFont="1" applyBorder="1" applyAlignment="1" applyProtection="1">
      <alignment vertical="center" shrinkToFit="1"/>
    </xf>
    <xf numFmtId="38" fontId="71" fillId="0" borderId="116" xfId="1" applyFont="1" applyBorder="1" applyAlignment="1" applyProtection="1">
      <alignment vertical="center"/>
    </xf>
    <xf numFmtId="0" fontId="23" fillId="8" borderId="11" xfId="0" applyFont="1" applyFill="1" applyBorder="1" applyAlignment="1">
      <alignment horizontal="center" vertical="center"/>
    </xf>
    <xf numFmtId="0" fontId="0" fillId="5" borderId="47" xfId="0" applyFill="1" applyBorder="1"/>
    <xf numFmtId="0" fontId="0" fillId="5" borderId="48" xfId="0" applyFill="1" applyBorder="1"/>
    <xf numFmtId="9" fontId="54" fillId="5" borderId="0" xfId="0" applyNumberFormat="1" applyFont="1" applyFill="1" applyAlignment="1">
      <alignment horizontal="center"/>
    </xf>
    <xf numFmtId="0" fontId="16" fillId="0" borderId="12" xfId="0" applyFont="1" applyBorder="1" applyAlignment="1">
      <alignment horizontal="center" vertical="center" shrinkToFit="1"/>
    </xf>
    <xf numFmtId="49" fontId="27" fillId="8" borderId="107" xfId="0" applyNumberFormat="1" applyFont="1" applyFill="1" applyBorder="1" applyAlignment="1">
      <alignment horizontal="center" vertical="center" shrinkToFit="1"/>
    </xf>
    <xf numFmtId="0" fontId="16" fillId="0" borderId="106" xfId="0" applyFont="1" applyBorder="1" applyAlignment="1">
      <alignment horizontal="center" vertical="center" shrinkToFit="1"/>
    </xf>
    <xf numFmtId="38" fontId="28" fillId="3" borderId="36" xfId="1" applyFont="1" applyFill="1" applyBorder="1" applyAlignment="1" applyProtection="1">
      <alignment horizontal="right" vertical="center" shrinkToFit="1"/>
    </xf>
    <xf numFmtId="38" fontId="28" fillId="5" borderId="37" xfId="1" applyFont="1" applyFill="1" applyBorder="1" applyAlignment="1" applyProtection="1">
      <alignment horizontal="right" vertical="center" shrinkToFit="1"/>
    </xf>
    <xf numFmtId="0" fontId="16" fillId="8" borderId="21" xfId="0" applyFont="1" applyFill="1" applyBorder="1" applyAlignment="1">
      <alignment horizontal="center" vertical="center" shrinkToFit="1"/>
    </xf>
    <xf numFmtId="0" fontId="16" fillId="0" borderId="21" xfId="0" applyFont="1" applyBorder="1" applyAlignment="1">
      <alignment horizontal="left" vertical="center" shrinkToFit="1"/>
    </xf>
    <xf numFmtId="0" fontId="16" fillId="0" borderId="22" xfId="0" applyFont="1" applyBorder="1" applyAlignment="1">
      <alignment horizontal="left" vertical="center" shrinkToFit="1"/>
    </xf>
    <xf numFmtId="0" fontId="16" fillId="0" borderId="19" xfId="0" applyFont="1" applyBorder="1" applyAlignment="1">
      <alignment horizontal="center" vertical="center" shrinkToFit="1"/>
    </xf>
    <xf numFmtId="38" fontId="28" fillId="5" borderId="38" xfId="1" applyFont="1" applyFill="1" applyBorder="1" applyAlignment="1" applyProtection="1">
      <alignment horizontal="right" vertical="center" shrinkToFit="1"/>
    </xf>
    <xf numFmtId="38" fontId="28" fillId="5" borderId="39" xfId="1" applyFont="1" applyFill="1" applyBorder="1" applyAlignment="1" applyProtection="1">
      <alignment horizontal="right" vertical="center" shrinkToFit="1"/>
    </xf>
    <xf numFmtId="0" fontId="16" fillId="0" borderId="20" xfId="0" applyFont="1" applyBorder="1" applyAlignment="1">
      <alignment horizontal="center" vertical="center" shrinkToFit="1"/>
    </xf>
    <xf numFmtId="38" fontId="28" fillId="3" borderId="40" xfId="1" applyFont="1" applyFill="1" applyBorder="1" applyAlignment="1" applyProtection="1">
      <alignment horizontal="right" vertical="center" shrinkToFit="1"/>
    </xf>
    <xf numFmtId="38" fontId="28" fillId="3" borderId="41" xfId="1" applyFont="1" applyFill="1" applyBorder="1" applyAlignment="1" applyProtection="1">
      <alignment horizontal="right" vertical="center" shrinkToFit="1"/>
    </xf>
    <xf numFmtId="0" fontId="16" fillId="0" borderId="13" xfId="0" applyFont="1" applyBorder="1" applyAlignment="1">
      <alignment horizontal="center" vertical="center" shrinkToFit="1"/>
    </xf>
    <xf numFmtId="0" fontId="27" fillId="8" borderId="14" xfId="0" applyFont="1" applyFill="1" applyBorder="1" applyAlignment="1">
      <alignment horizontal="center" vertical="center" shrinkToFit="1"/>
    </xf>
    <xf numFmtId="0" fontId="16" fillId="0" borderId="14" xfId="0" applyFont="1" applyBorder="1" applyAlignment="1">
      <alignment horizontal="center" vertical="center" shrinkToFit="1"/>
    </xf>
    <xf numFmtId="0" fontId="8" fillId="3" borderId="35" xfId="0" applyFont="1" applyFill="1" applyBorder="1" applyAlignment="1">
      <alignment horizontal="center" vertical="center"/>
    </xf>
    <xf numFmtId="0" fontId="43" fillId="11" borderId="0" xfId="0" applyFont="1" applyFill="1" applyAlignment="1">
      <alignment horizontal="center" vertical="center"/>
    </xf>
    <xf numFmtId="0" fontId="43" fillId="12" borderId="0" xfId="0" applyFont="1" applyFill="1" applyAlignment="1">
      <alignment horizontal="center" vertical="center"/>
    </xf>
    <xf numFmtId="0" fontId="43" fillId="10" borderId="0" xfId="0" applyFont="1" applyFill="1" applyAlignment="1">
      <alignment horizontal="center" vertical="center"/>
    </xf>
    <xf numFmtId="0" fontId="7" fillId="0" borderId="1" xfId="0" applyFont="1" applyBorder="1" applyAlignment="1">
      <alignment horizontal="center"/>
    </xf>
    <xf numFmtId="38" fontId="26" fillId="0" borderId="0" xfId="0" applyNumberFormat="1" applyFont="1" applyAlignment="1">
      <alignment horizontal="center"/>
    </xf>
    <xf numFmtId="38" fontId="26" fillId="0" borderId="1" xfId="0" applyNumberFormat="1" applyFont="1" applyBorder="1" applyAlignment="1">
      <alignment horizontal="center"/>
    </xf>
    <xf numFmtId="0" fontId="8" fillId="6" borderId="28" xfId="0" applyFont="1" applyFill="1" applyBorder="1" applyAlignment="1">
      <alignment shrinkToFit="1"/>
    </xf>
    <xf numFmtId="0" fontId="8" fillId="6" borderId="31" xfId="0" applyFont="1" applyFill="1" applyBorder="1" applyAlignment="1">
      <alignment shrinkToFit="1"/>
    </xf>
    <xf numFmtId="0" fontId="8" fillId="6" borderId="50" xfId="0" applyFont="1" applyFill="1" applyBorder="1" applyAlignment="1">
      <alignment shrinkToFit="1"/>
    </xf>
    <xf numFmtId="0" fontId="8" fillId="6" borderId="51" xfId="0" applyFont="1" applyFill="1" applyBorder="1"/>
    <xf numFmtId="0" fontId="8" fillId="6" borderId="23" xfId="0" applyFont="1" applyFill="1" applyBorder="1"/>
    <xf numFmtId="38" fontId="8" fillId="0" borderId="28" xfId="1" applyFont="1" applyBorder="1" applyAlignment="1" applyProtection="1">
      <alignment horizontal="right"/>
    </xf>
    <xf numFmtId="38" fontId="8" fillId="0" borderId="23" xfId="1" applyFont="1" applyBorder="1" applyAlignment="1" applyProtection="1">
      <alignment horizontal="right"/>
    </xf>
    <xf numFmtId="0" fontId="8" fillId="6" borderId="25" xfId="0" applyFont="1" applyFill="1" applyBorder="1" applyAlignment="1">
      <alignment shrinkToFit="1"/>
    </xf>
    <xf numFmtId="0" fontId="8" fillId="6" borderId="66" xfId="0" applyFont="1" applyFill="1" applyBorder="1" applyAlignment="1">
      <alignment shrinkToFit="1"/>
    </xf>
    <xf numFmtId="0" fontId="8" fillId="6" borderId="52" xfId="0" applyFont="1" applyFill="1" applyBorder="1" applyAlignment="1">
      <alignment shrinkToFit="1"/>
    </xf>
    <xf numFmtId="0" fontId="8" fillId="6" borderId="53" xfId="0" applyFont="1" applyFill="1" applyBorder="1"/>
    <xf numFmtId="0" fontId="8" fillId="6" borderId="24" xfId="0" applyFont="1" applyFill="1" applyBorder="1"/>
    <xf numFmtId="38" fontId="8" fillId="0" borderId="25" xfId="1" applyFont="1" applyBorder="1" applyAlignment="1" applyProtection="1">
      <alignment horizontal="right"/>
    </xf>
    <xf numFmtId="38" fontId="8" fillId="0" borderId="24" xfId="1" applyFont="1" applyBorder="1" applyAlignment="1" applyProtection="1">
      <alignment horizontal="right"/>
    </xf>
    <xf numFmtId="38" fontId="8" fillId="0" borderId="28" xfId="1" applyFont="1" applyFill="1" applyBorder="1" applyAlignment="1" applyProtection="1">
      <alignment horizontal="right"/>
    </xf>
    <xf numFmtId="38" fontId="8" fillId="0" borderId="23" xfId="1" applyFont="1" applyFill="1" applyBorder="1" applyAlignment="1" applyProtection="1">
      <alignment horizontal="right"/>
    </xf>
    <xf numFmtId="0" fontId="8" fillId="6" borderId="51" xfId="0" applyFont="1" applyFill="1" applyBorder="1" applyAlignment="1">
      <alignment horizontal="left"/>
    </xf>
    <xf numFmtId="0" fontId="8" fillId="6" borderId="23" xfId="0" applyFont="1" applyFill="1" applyBorder="1" applyAlignment="1">
      <alignment horizontal="left"/>
    </xf>
    <xf numFmtId="0" fontId="10" fillId="0" borderId="68" xfId="0" applyFont="1" applyBorder="1" applyAlignment="1">
      <alignment horizontal="center" vertical="center" shrinkToFit="1"/>
    </xf>
    <xf numFmtId="0" fontId="10" fillId="0" borderId="69"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71" xfId="0" applyFont="1" applyBorder="1" applyAlignment="1">
      <alignment horizontal="center" vertical="center" shrinkToFit="1"/>
    </xf>
    <xf numFmtId="0" fontId="8" fillId="5" borderId="69" xfId="0" applyFont="1" applyFill="1" applyBorder="1" applyAlignment="1">
      <alignment horizontal="left" vertical="center"/>
    </xf>
    <xf numFmtId="0" fontId="8" fillId="5" borderId="1" xfId="0" applyFont="1" applyFill="1" applyBorder="1" applyAlignment="1">
      <alignment horizontal="left" vertical="center"/>
    </xf>
    <xf numFmtId="0" fontId="8" fillId="5" borderId="2" xfId="0" applyFont="1" applyFill="1" applyBorder="1" applyAlignment="1">
      <alignment horizontal="left" vertical="center"/>
    </xf>
    <xf numFmtId="0" fontId="8" fillId="5" borderId="71" xfId="0" applyFont="1" applyFill="1" applyBorder="1" applyAlignment="1">
      <alignment horizontal="left" vertical="center"/>
    </xf>
    <xf numFmtId="0" fontId="8" fillId="5" borderId="3" xfId="0" applyFont="1" applyFill="1" applyBorder="1" applyAlignment="1">
      <alignment horizontal="left" vertical="center"/>
    </xf>
    <xf numFmtId="0" fontId="8" fillId="5" borderId="57" xfId="0" applyFont="1" applyFill="1" applyBorder="1" applyAlignment="1">
      <alignment horizontal="left" vertical="center"/>
    </xf>
    <xf numFmtId="0" fontId="8" fillId="6" borderId="61" xfId="0" applyFont="1" applyFill="1" applyBorder="1" applyAlignment="1">
      <alignment shrinkToFit="1"/>
    </xf>
    <xf numFmtId="0" fontId="8" fillId="6" borderId="67" xfId="0" applyFont="1" applyFill="1" applyBorder="1" applyAlignment="1">
      <alignment shrinkToFit="1"/>
    </xf>
    <xf numFmtId="0" fontId="8" fillId="6" borderId="62" xfId="0" applyFont="1" applyFill="1" applyBorder="1" applyAlignment="1">
      <alignment shrinkToFit="1"/>
    </xf>
    <xf numFmtId="0" fontId="8" fillId="6" borderId="63" xfId="0" applyFont="1" applyFill="1" applyBorder="1" applyAlignment="1">
      <alignment horizontal="left"/>
    </xf>
    <xf numFmtId="0" fontId="8" fillId="6" borderId="64" xfId="0" applyFont="1" applyFill="1" applyBorder="1" applyAlignment="1">
      <alignment horizontal="left"/>
    </xf>
    <xf numFmtId="38" fontId="8" fillId="0" borderId="45" xfId="1" applyFont="1" applyFill="1" applyBorder="1" applyAlignment="1" applyProtection="1">
      <alignment horizontal="right"/>
    </xf>
    <xf numFmtId="38" fontId="8" fillId="0" borderId="1" xfId="1" applyFont="1" applyFill="1" applyBorder="1" applyAlignment="1" applyProtection="1">
      <alignment horizontal="right"/>
    </xf>
    <xf numFmtId="0" fontId="10" fillId="0" borderId="0" xfId="0" applyFont="1" applyAlignment="1">
      <alignment horizontal="center" vertical="center" shrinkToFit="1"/>
    </xf>
    <xf numFmtId="0" fontId="18" fillId="8" borderId="0" xfId="0" applyFont="1" applyFill="1" applyAlignment="1">
      <alignment horizontal="left" vertical="center" shrinkToFit="1"/>
    </xf>
    <xf numFmtId="0" fontId="18" fillId="8" borderId="16" xfId="0" applyFont="1" applyFill="1" applyBorder="1" applyAlignment="1">
      <alignment horizontal="left" vertical="center" shrinkToFit="1"/>
    </xf>
    <xf numFmtId="0" fontId="10" fillId="7" borderId="4"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59" xfId="0" applyFont="1" applyFill="1" applyBorder="1" applyAlignment="1">
      <alignment horizontal="center" vertical="center"/>
    </xf>
    <xf numFmtId="0" fontId="10" fillId="7" borderId="60" xfId="0" applyFont="1" applyFill="1" applyBorder="1" applyAlignment="1">
      <alignment horizontal="center" vertical="center"/>
    </xf>
    <xf numFmtId="0" fontId="72" fillId="0" borderId="101" xfId="0" applyFont="1" applyBorder="1" applyAlignment="1">
      <alignment horizontal="center" vertical="center"/>
    </xf>
    <xf numFmtId="0" fontId="72" fillId="0" borderId="105" xfId="0" applyFont="1" applyBorder="1" applyAlignment="1">
      <alignment horizontal="center" vertical="center"/>
    </xf>
    <xf numFmtId="49" fontId="27" fillId="8" borderId="108" xfId="0" applyNumberFormat="1" applyFont="1" applyFill="1" applyBorder="1" applyAlignment="1">
      <alignment horizontal="center" vertical="center" shrinkToFit="1"/>
    </xf>
    <xf numFmtId="49" fontId="27" fillId="8" borderId="109" xfId="0" applyNumberFormat="1" applyFont="1" applyFill="1" applyBorder="1" applyAlignment="1">
      <alignment horizontal="center" vertical="center" shrinkToFit="1"/>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16" fillId="8" borderId="95" xfId="0" applyFont="1" applyFill="1" applyBorder="1" applyAlignment="1">
      <alignment horizontal="left" vertical="center" shrinkToFit="1"/>
    </xf>
    <xf numFmtId="0" fontId="16" fillId="8" borderId="96" xfId="0" applyFont="1" applyFill="1" applyBorder="1" applyAlignment="1">
      <alignment horizontal="left" vertical="center" shrinkToFit="1"/>
    </xf>
    <xf numFmtId="0" fontId="16" fillId="8" borderId="97" xfId="0" applyFont="1" applyFill="1" applyBorder="1" applyAlignment="1">
      <alignment horizontal="left" vertical="center" shrinkToFit="1"/>
    </xf>
    <xf numFmtId="0" fontId="28" fillId="0" borderId="75" xfId="0" applyFont="1" applyBorder="1" applyAlignment="1">
      <alignment horizontal="center" vertical="center" shrinkToFit="1"/>
    </xf>
    <xf numFmtId="0" fontId="28" fillId="0" borderId="76" xfId="0" applyFont="1" applyBorder="1" applyAlignment="1">
      <alignment horizontal="center" vertical="center" shrinkToFit="1"/>
    </xf>
    <xf numFmtId="0" fontId="28" fillId="0" borderId="77" xfId="0" applyFont="1" applyBorder="1" applyAlignment="1">
      <alignment horizontal="center" vertical="center" shrinkToFit="1"/>
    </xf>
    <xf numFmtId="0" fontId="28" fillId="0" borderId="78" xfId="0" applyFont="1" applyBorder="1" applyAlignment="1">
      <alignment horizontal="center" vertical="center" shrinkToFit="1"/>
    </xf>
    <xf numFmtId="49" fontId="25" fillId="8" borderId="82" xfId="0" applyNumberFormat="1" applyFont="1" applyFill="1" applyBorder="1" applyAlignment="1">
      <alignment horizontal="center" vertical="center" shrinkToFit="1"/>
    </xf>
    <xf numFmtId="0" fontId="10" fillId="0" borderId="42" xfId="0" applyFont="1" applyBorder="1" applyAlignment="1">
      <alignment horizontal="center" vertical="center" shrinkToFit="1"/>
    </xf>
    <xf numFmtId="0" fontId="10" fillId="0" borderId="45" xfId="0" applyFont="1" applyBorder="1" applyAlignment="1">
      <alignment horizontal="center" vertical="center" shrinkToFit="1"/>
    </xf>
    <xf numFmtId="0" fontId="0" fillId="0" borderId="83" xfId="0" applyBorder="1" applyAlignment="1">
      <alignment horizontal="center"/>
    </xf>
    <xf numFmtId="0" fontId="0" fillId="0" borderId="84" xfId="0" applyBorder="1" applyAlignment="1">
      <alignment horizontal="center"/>
    </xf>
    <xf numFmtId="0" fontId="18" fillId="8" borderId="0" xfId="0" applyFont="1" applyFill="1" applyAlignment="1">
      <alignment horizontal="left" vertical="top"/>
    </xf>
    <xf numFmtId="0" fontId="0" fillId="5" borderId="98" xfId="0" applyFill="1" applyBorder="1" applyAlignment="1">
      <alignment horizontal="center"/>
    </xf>
    <xf numFmtId="0" fontId="0" fillId="5" borderId="99" xfId="0" applyFill="1" applyBorder="1" applyAlignment="1">
      <alignment horizontal="center"/>
    </xf>
    <xf numFmtId="0" fontId="69" fillId="0" borderId="111" xfId="0" applyFont="1" applyBorder="1" applyAlignment="1">
      <alignment horizontal="center" vertical="center" shrinkToFit="1"/>
    </xf>
    <xf numFmtId="0" fontId="69" fillId="0" borderId="118" xfId="0" applyFont="1" applyBorder="1" applyAlignment="1">
      <alignment horizontal="center" vertical="center" shrinkToFit="1"/>
    </xf>
    <xf numFmtId="0" fontId="18" fillId="8" borderId="65" xfId="0" applyFont="1" applyFill="1" applyBorder="1" applyAlignment="1">
      <alignment shrinkToFit="1"/>
    </xf>
    <xf numFmtId="0" fontId="69" fillId="0" borderId="110" xfId="0" applyFont="1" applyBorder="1" applyAlignment="1">
      <alignment horizontal="center" vertical="center" shrinkToFit="1"/>
    </xf>
    <xf numFmtId="0" fontId="69" fillId="0" borderId="79" xfId="0" applyFont="1" applyBorder="1" applyAlignment="1">
      <alignment horizontal="center" vertical="center" shrinkToFit="1"/>
    </xf>
    <xf numFmtId="0" fontId="15" fillId="0" borderId="102" xfId="0" applyFont="1" applyBorder="1" applyAlignment="1">
      <alignment horizontal="center"/>
    </xf>
    <xf numFmtId="0" fontId="15" fillId="0" borderId="104" xfId="0" applyFont="1" applyBorder="1" applyAlignment="1">
      <alignment horizontal="center"/>
    </xf>
    <xf numFmtId="0" fontId="19" fillId="8" borderId="0" xfId="0" applyFont="1" applyFill="1" applyAlignment="1">
      <alignment horizontal="left" vertical="center" shrinkToFit="1"/>
    </xf>
    <xf numFmtId="0" fontId="19" fillId="8" borderId="16" xfId="0" applyFont="1" applyFill="1" applyBorder="1" applyAlignment="1">
      <alignment horizontal="left" vertical="center" shrinkToFit="1"/>
    </xf>
    <xf numFmtId="0" fontId="70" fillId="0" borderId="85" xfId="0" applyFont="1" applyBorder="1" applyAlignment="1">
      <alignment horizontal="center" vertical="center" shrinkToFit="1"/>
    </xf>
    <xf numFmtId="0" fontId="70" fillId="0" borderId="92" xfId="0" applyFont="1" applyBorder="1" applyAlignment="1">
      <alignment horizontal="center" vertical="center" shrinkToFit="1"/>
    </xf>
    <xf numFmtId="0" fontId="70" fillId="0" borderId="93" xfId="0" applyFont="1" applyBorder="1" applyAlignment="1">
      <alignment horizontal="center" vertical="center" shrinkToFit="1"/>
    </xf>
    <xf numFmtId="0" fontId="70" fillId="0" borderId="94" xfId="0" applyFont="1" applyBorder="1" applyAlignment="1">
      <alignment horizontal="center" vertical="center" shrinkToFit="1"/>
    </xf>
    <xf numFmtId="38" fontId="15" fillId="0" borderId="90" xfId="1" applyFont="1" applyBorder="1" applyAlignment="1" applyProtection="1">
      <alignment horizontal="right" vertical="center" shrinkToFit="1"/>
    </xf>
    <xf numFmtId="38" fontId="15" fillId="0" borderId="91" xfId="1" applyFont="1" applyBorder="1" applyAlignment="1" applyProtection="1">
      <alignment horizontal="right" vertical="center" shrinkToFit="1"/>
    </xf>
    <xf numFmtId="38" fontId="15" fillId="0" borderId="88" xfId="1" applyFont="1" applyBorder="1" applyAlignment="1" applyProtection="1">
      <alignment horizontal="right" vertical="center" shrinkToFit="1"/>
    </xf>
    <xf numFmtId="38" fontId="15" fillId="0" borderId="89" xfId="1" applyFont="1" applyBorder="1" applyAlignment="1" applyProtection="1">
      <alignment horizontal="right" vertical="center" shrinkToFit="1"/>
    </xf>
    <xf numFmtId="38" fontId="15" fillId="0" borderId="86" xfId="1" applyFont="1" applyBorder="1" applyAlignment="1" applyProtection="1">
      <alignment horizontal="right" vertical="center" shrinkToFit="1"/>
    </xf>
    <xf numFmtId="38" fontId="15" fillId="0" borderId="87" xfId="1" applyFont="1" applyBorder="1" applyAlignment="1" applyProtection="1">
      <alignment horizontal="right" vertical="center" shrinkToFit="1"/>
    </xf>
    <xf numFmtId="0" fontId="0" fillId="0" borderId="0" xfId="0" applyAlignment="1">
      <alignment horizontal="left"/>
    </xf>
    <xf numFmtId="180" fontId="10" fillId="0" borderId="0" xfId="0" applyNumberFormat="1" applyFont="1" applyAlignment="1">
      <alignment horizontal="right" shrinkToFit="1"/>
    </xf>
    <xf numFmtId="0" fontId="31" fillId="0" borderId="0" xfId="0" applyFont="1" applyAlignment="1">
      <alignment horizontal="center" vertical="center" shrinkToFit="1"/>
    </xf>
    <xf numFmtId="0" fontId="0" fillId="0" borderId="80" xfId="0" applyBorder="1" applyAlignment="1">
      <alignment horizontal="center"/>
    </xf>
    <xf numFmtId="0" fontId="0" fillId="0" borderId="81" xfId="0" applyBorder="1" applyAlignment="1">
      <alignment horizontal="center"/>
    </xf>
    <xf numFmtId="0" fontId="23" fillId="0" borderId="0" xfId="0" applyFont="1" applyAlignment="1">
      <alignment horizontal="left" vertical="center" shrinkToFit="1"/>
    </xf>
    <xf numFmtId="0" fontId="23" fillId="0" borderId="16" xfId="0" applyFont="1" applyBorder="1" applyAlignment="1">
      <alignment horizontal="left" vertical="center" shrinkToFit="1"/>
    </xf>
    <xf numFmtId="0" fontId="24" fillId="0" borderId="0" xfId="4" applyFont="1" applyAlignment="1">
      <alignment horizontal="center" vertical="center"/>
    </xf>
    <xf numFmtId="0" fontId="24" fillId="0" borderId="65" xfId="4" applyFont="1" applyBorder="1" applyAlignment="1">
      <alignment horizontal="left" shrinkToFit="1"/>
    </xf>
    <xf numFmtId="0" fontId="10" fillId="0" borderId="4" xfId="4" applyFont="1" applyBorder="1" applyAlignment="1">
      <alignment horizontal="center" vertical="center" shrinkToFit="1"/>
    </xf>
    <xf numFmtId="0" fontId="10" fillId="0" borderId="60" xfId="4" applyFont="1" applyBorder="1" applyAlignment="1">
      <alignment horizontal="center" vertical="center" shrinkToFit="1"/>
    </xf>
    <xf numFmtId="0" fontId="8" fillId="0" borderId="45" xfId="4" applyFont="1" applyBorder="1" applyAlignment="1">
      <alignment horizontal="center" vertical="center" shrinkToFit="1"/>
    </xf>
    <xf numFmtId="0" fontId="8" fillId="0" borderId="2" xfId="4" applyFont="1" applyBorder="1" applyAlignment="1">
      <alignment horizontal="center" vertical="center" shrinkToFit="1"/>
    </xf>
    <xf numFmtId="0" fontId="8" fillId="0" borderId="56" xfId="4" applyFont="1" applyBorder="1" applyAlignment="1">
      <alignment horizontal="center" vertical="center" shrinkToFit="1"/>
    </xf>
    <xf numFmtId="0" fontId="8" fillId="0" borderId="57" xfId="4" applyFont="1" applyBorder="1" applyAlignment="1">
      <alignment horizontal="center" vertical="center" shrinkToFit="1"/>
    </xf>
    <xf numFmtId="0" fontId="8" fillId="0" borderId="45" xfId="4" applyFont="1" applyBorder="1" applyAlignment="1">
      <alignment horizontal="left" vertical="center"/>
    </xf>
    <xf numFmtId="0" fontId="8" fillId="0" borderId="1" xfId="4" applyFont="1" applyBorder="1" applyAlignment="1">
      <alignment horizontal="left" vertical="center"/>
    </xf>
    <xf numFmtId="0" fontId="8" fillId="0" borderId="2" xfId="4" applyFont="1" applyBorder="1" applyAlignment="1">
      <alignment horizontal="left" vertical="center"/>
    </xf>
    <xf numFmtId="0" fontId="8" fillId="0" borderId="56" xfId="4" applyFont="1" applyBorder="1" applyAlignment="1">
      <alignment horizontal="left" vertical="center"/>
    </xf>
    <xf numFmtId="0" fontId="8" fillId="0" borderId="3" xfId="4" applyFont="1" applyBorder="1" applyAlignment="1">
      <alignment horizontal="left" vertical="center"/>
    </xf>
    <xf numFmtId="0" fontId="8" fillId="0" borderId="57" xfId="4" applyFont="1" applyBorder="1" applyAlignment="1">
      <alignment horizontal="left" vertical="center"/>
    </xf>
    <xf numFmtId="0" fontId="10" fillId="3" borderId="4" xfId="4" applyFont="1" applyFill="1" applyBorder="1" applyAlignment="1">
      <alignment horizontal="center" vertical="center"/>
    </xf>
    <xf numFmtId="0" fontId="10" fillId="3" borderId="72" xfId="4" applyFont="1" applyFill="1" applyBorder="1" applyAlignment="1">
      <alignment horizontal="center" vertical="center"/>
    </xf>
    <xf numFmtId="0" fontId="10" fillId="3" borderId="59" xfId="4" applyFont="1" applyFill="1" applyBorder="1" applyAlignment="1">
      <alignment horizontal="center" vertical="center"/>
    </xf>
    <xf numFmtId="0" fontId="10" fillId="3" borderId="60" xfId="4" applyFont="1" applyFill="1" applyBorder="1" applyAlignment="1">
      <alignment horizontal="center" vertical="center"/>
    </xf>
    <xf numFmtId="0" fontId="10" fillId="0" borderId="4" xfId="4" applyFont="1" applyBorder="1" applyAlignment="1">
      <alignment horizontal="center" vertical="center"/>
    </xf>
    <xf numFmtId="0" fontId="10" fillId="0" borderId="60" xfId="4" applyFont="1" applyBorder="1" applyAlignment="1">
      <alignment horizontal="center" vertical="center"/>
    </xf>
    <xf numFmtId="0" fontId="1" fillId="0" borderId="0" xfId="4" applyAlignment="1">
      <alignment horizontal="center"/>
    </xf>
    <xf numFmtId="0" fontId="10" fillId="0" borderId="0" xfId="4" applyFont="1" applyAlignment="1">
      <alignment vertical="center" shrinkToFit="1"/>
    </xf>
    <xf numFmtId="180" fontId="8" fillId="0" borderId="0" xfId="4" applyNumberFormat="1" applyFont="1" applyAlignment="1">
      <alignment horizontal="right" vertical="center"/>
    </xf>
    <xf numFmtId="0" fontId="31" fillId="0" borderId="0" xfId="4" applyFont="1" applyAlignment="1">
      <alignment horizontal="left" vertical="center" shrinkToFit="1"/>
    </xf>
    <xf numFmtId="0" fontId="24" fillId="0" borderId="33" xfId="4" applyFont="1" applyBorder="1" applyAlignment="1">
      <alignment horizontal="left" vertical="center" shrinkToFit="1"/>
    </xf>
    <xf numFmtId="0" fontId="24" fillId="0" borderId="34" xfId="4" applyFont="1" applyBorder="1" applyAlignment="1">
      <alignment horizontal="left" vertical="center" shrinkToFit="1"/>
    </xf>
    <xf numFmtId="0" fontId="21" fillId="0" borderId="0" xfId="4" applyFont="1" applyAlignment="1">
      <alignment horizontal="left" vertical="center" shrinkToFit="1"/>
    </xf>
    <xf numFmtId="0" fontId="21" fillId="0" borderId="16" xfId="4" applyFont="1" applyBorder="1" applyAlignment="1">
      <alignment horizontal="left" vertical="center" shrinkToFit="1"/>
    </xf>
    <xf numFmtId="0" fontId="10" fillId="3" borderId="28" xfId="4" applyFont="1" applyFill="1" applyBorder="1" applyAlignment="1">
      <alignment horizontal="left" shrinkToFit="1"/>
    </xf>
    <xf numFmtId="0" fontId="10" fillId="3" borderId="31" xfId="4" applyFont="1" applyFill="1" applyBorder="1" applyAlignment="1">
      <alignment horizontal="left" shrinkToFit="1"/>
    </xf>
    <xf numFmtId="0" fontId="10" fillId="3" borderId="51" xfId="4" applyFont="1" applyFill="1" applyBorder="1" applyAlignment="1">
      <alignment horizontal="left" shrinkToFit="1"/>
    </xf>
    <xf numFmtId="0" fontId="10" fillId="3" borderId="23" xfId="4" applyFont="1" applyFill="1" applyBorder="1" applyAlignment="1">
      <alignment horizontal="left" shrinkToFit="1"/>
    </xf>
    <xf numFmtId="38" fontId="10" fillId="0" borderId="28" xfId="5" applyFont="1" applyFill="1" applyBorder="1" applyAlignment="1" applyProtection="1">
      <alignment shrinkToFit="1"/>
    </xf>
    <xf numFmtId="38" fontId="10" fillId="0" borderId="23" xfId="5" applyFont="1" applyFill="1" applyBorder="1" applyAlignment="1" applyProtection="1">
      <alignment shrinkToFit="1"/>
    </xf>
    <xf numFmtId="0" fontId="10" fillId="3" borderId="61" xfId="4" applyFont="1" applyFill="1" applyBorder="1" applyAlignment="1">
      <alignment horizontal="left" shrinkToFit="1"/>
    </xf>
    <xf numFmtId="0" fontId="10" fillId="3" borderId="67" xfId="4" applyFont="1" applyFill="1" applyBorder="1" applyAlignment="1">
      <alignment horizontal="left" shrinkToFit="1"/>
    </xf>
    <xf numFmtId="0" fontId="10" fillId="3" borderId="63" xfId="4" applyFont="1" applyFill="1" applyBorder="1" applyAlignment="1">
      <alignment horizontal="left" shrinkToFit="1"/>
    </xf>
    <xf numFmtId="0" fontId="10" fillId="3" borderId="64" xfId="4" applyFont="1" applyFill="1" applyBorder="1" applyAlignment="1">
      <alignment horizontal="left" shrinkToFit="1"/>
    </xf>
    <xf numFmtId="38" fontId="10" fillId="0" borderId="45" xfId="5" applyFont="1" applyFill="1" applyBorder="1" applyAlignment="1" applyProtection="1">
      <alignment shrinkToFit="1"/>
    </xf>
    <xf numFmtId="38" fontId="10" fillId="0" borderId="2" xfId="5" applyFont="1" applyFill="1" applyBorder="1" applyAlignment="1" applyProtection="1">
      <alignment shrinkToFit="1"/>
    </xf>
    <xf numFmtId="0" fontId="10" fillId="3" borderId="28" xfId="4" applyFont="1" applyFill="1" applyBorder="1" applyAlignment="1">
      <alignment shrinkToFit="1"/>
    </xf>
    <xf numFmtId="0" fontId="10" fillId="3" borderId="31" xfId="4" applyFont="1" applyFill="1" applyBorder="1" applyAlignment="1">
      <alignment shrinkToFit="1"/>
    </xf>
    <xf numFmtId="38" fontId="10" fillId="0" borderId="32" xfId="5" applyFont="1" applyFill="1" applyBorder="1" applyAlignment="1" applyProtection="1">
      <alignment shrinkToFit="1"/>
    </xf>
    <xf numFmtId="38" fontId="10" fillId="0" borderId="5" xfId="5" applyFont="1" applyFill="1" applyBorder="1" applyAlignment="1" applyProtection="1">
      <alignment shrinkToFit="1"/>
    </xf>
    <xf numFmtId="38" fontId="10" fillId="0" borderId="54" xfId="4" applyNumberFormat="1" applyFont="1" applyBorder="1" applyAlignment="1"/>
    <xf numFmtId="0" fontId="10" fillId="0" borderId="55" xfId="4" applyFont="1" applyBorder="1" applyAlignment="1"/>
    <xf numFmtId="0" fontId="7" fillId="0" borderId="0" xfId="4" applyFont="1" applyAlignment="1">
      <alignment horizontal="center"/>
    </xf>
    <xf numFmtId="0" fontId="26" fillId="0" borderId="0" xfId="4" applyFont="1" applyAlignment="1">
      <alignment horizontal="right"/>
    </xf>
    <xf numFmtId="0" fontId="0" fillId="5" borderId="98" xfId="0" applyFill="1" applyBorder="1" applyAlignment="1" applyProtection="1">
      <alignment horizontal="center"/>
      <protection locked="0"/>
    </xf>
    <xf numFmtId="0" fontId="0" fillId="5" borderId="99" xfId="0" applyFill="1" applyBorder="1" applyAlignment="1" applyProtection="1">
      <alignment horizontal="center"/>
      <protection locked="0"/>
    </xf>
    <xf numFmtId="0" fontId="8" fillId="6" borderId="51" xfId="0" applyFont="1" applyFill="1" applyBorder="1" applyProtection="1">
      <protection locked="0"/>
    </xf>
    <xf numFmtId="0" fontId="8" fillId="6" borderId="23" xfId="0" applyFont="1" applyFill="1" applyBorder="1" applyProtection="1">
      <protection locked="0"/>
    </xf>
    <xf numFmtId="0" fontId="16" fillId="8" borderId="95" xfId="0" applyFont="1" applyFill="1" applyBorder="1" applyAlignment="1" applyProtection="1">
      <alignment horizontal="left" vertical="center" shrinkToFit="1"/>
      <protection locked="0"/>
    </xf>
    <xf numFmtId="0" fontId="16" fillId="8" borderId="96" xfId="0" applyFont="1" applyFill="1" applyBorder="1" applyAlignment="1" applyProtection="1">
      <alignment horizontal="left" vertical="center" shrinkToFit="1"/>
      <protection locked="0"/>
    </xf>
    <xf numFmtId="0" fontId="16" fillId="8" borderId="97" xfId="0" applyFont="1" applyFill="1" applyBorder="1" applyAlignment="1" applyProtection="1">
      <alignment horizontal="left" vertical="center" shrinkToFit="1"/>
      <protection locked="0"/>
    </xf>
    <xf numFmtId="180" fontId="10" fillId="0" borderId="0" xfId="0" applyNumberFormat="1" applyFont="1" applyAlignment="1" applyProtection="1">
      <alignment horizontal="right" shrinkToFit="1"/>
      <protection locked="0"/>
    </xf>
    <xf numFmtId="49" fontId="25" fillId="8" borderId="82" xfId="0" applyNumberFormat="1" applyFont="1" applyFill="1" applyBorder="1" applyAlignment="1" applyProtection="1">
      <alignment horizontal="center" vertical="center" shrinkToFit="1"/>
      <protection locked="0"/>
    </xf>
    <xf numFmtId="0" fontId="8" fillId="6" borderId="51" xfId="0" applyFont="1" applyFill="1" applyBorder="1" applyAlignment="1" applyProtection="1">
      <alignment horizontal="left"/>
      <protection locked="0"/>
    </xf>
    <xf numFmtId="0" fontId="8" fillId="6" borderId="23" xfId="0" applyFont="1" applyFill="1" applyBorder="1" applyAlignment="1" applyProtection="1">
      <alignment horizontal="left"/>
      <protection locked="0"/>
    </xf>
    <xf numFmtId="0" fontId="18" fillId="8" borderId="65" xfId="0" applyFont="1" applyFill="1" applyBorder="1" applyAlignment="1" applyProtection="1">
      <alignment shrinkToFit="1"/>
      <protection locked="0"/>
    </xf>
    <xf numFmtId="0" fontId="8" fillId="6" borderId="28" xfId="0" applyFont="1" applyFill="1" applyBorder="1" applyAlignment="1" applyProtection="1">
      <alignment shrinkToFit="1"/>
      <protection locked="0"/>
    </xf>
    <xf numFmtId="0" fontId="8" fillId="6" borderId="31" xfId="0" applyFont="1" applyFill="1" applyBorder="1" applyAlignment="1" applyProtection="1">
      <alignment shrinkToFit="1"/>
      <protection locked="0"/>
    </xf>
    <xf numFmtId="0" fontId="8" fillId="6" borderId="50" xfId="0" applyFont="1" applyFill="1" applyBorder="1" applyAlignment="1" applyProtection="1">
      <alignment shrinkToFit="1"/>
      <protection locked="0"/>
    </xf>
    <xf numFmtId="0" fontId="8" fillId="6" borderId="53" xfId="0" applyFont="1" applyFill="1" applyBorder="1" applyProtection="1">
      <protection locked="0"/>
    </xf>
    <xf numFmtId="0" fontId="8" fillId="6" borderId="24" xfId="0" applyFont="1" applyFill="1" applyBorder="1" applyProtection="1">
      <protection locked="0"/>
    </xf>
    <xf numFmtId="0" fontId="8" fillId="6" borderId="25" xfId="0" applyFont="1" applyFill="1" applyBorder="1" applyAlignment="1" applyProtection="1">
      <alignment shrinkToFit="1"/>
      <protection locked="0"/>
    </xf>
    <xf numFmtId="0" fontId="8" fillId="6" borderId="66" xfId="0" applyFont="1" applyFill="1" applyBorder="1" applyAlignment="1" applyProtection="1">
      <alignment shrinkToFit="1"/>
      <protection locked="0"/>
    </xf>
    <xf numFmtId="0" fontId="8" fillId="6" borderId="52" xfId="0" applyFont="1" applyFill="1" applyBorder="1" applyAlignment="1" applyProtection="1">
      <alignment shrinkToFit="1"/>
      <protection locked="0"/>
    </xf>
    <xf numFmtId="0" fontId="8" fillId="6" borderId="63" xfId="0" applyFont="1" applyFill="1" applyBorder="1" applyAlignment="1" applyProtection="1">
      <alignment horizontal="left"/>
      <protection locked="0"/>
    </xf>
    <xf numFmtId="0" fontId="8" fillId="6" borderId="64" xfId="0" applyFont="1" applyFill="1" applyBorder="1" applyAlignment="1" applyProtection="1">
      <alignment horizontal="left"/>
      <protection locked="0"/>
    </xf>
    <xf numFmtId="0" fontId="8" fillId="6" borderId="61" xfId="0" applyFont="1" applyFill="1" applyBorder="1" applyAlignment="1" applyProtection="1">
      <alignment shrinkToFit="1"/>
      <protection locked="0"/>
    </xf>
    <xf numFmtId="0" fontId="8" fillId="6" borderId="67" xfId="0" applyFont="1" applyFill="1" applyBorder="1" applyAlignment="1" applyProtection="1">
      <alignment shrinkToFit="1"/>
      <protection locked="0"/>
    </xf>
    <xf numFmtId="0" fontId="8" fillId="6" borderId="62" xfId="0" applyFont="1" applyFill="1" applyBorder="1" applyAlignment="1" applyProtection="1">
      <alignment shrinkToFit="1"/>
      <protection locked="0"/>
    </xf>
    <xf numFmtId="0" fontId="8" fillId="5" borderId="69" xfId="0" applyFont="1" applyFill="1" applyBorder="1" applyAlignment="1" applyProtection="1">
      <alignment horizontal="left" vertical="center"/>
      <protection locked="0"/>
    </xf>
    <xf numFmtId="0" fontId="8" fillId="5" borderId="1"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71"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5" borderId="57" xfId="0" applyFont="1" applyFill="1" applyBorder="1" applyAlignment="1" applyProtection="1">
      <alignment horizontal="left" vertical="center"/>
      <protection locked="0"/>
    </xf>
    <xf numFmtId="0" fontId="73" fillId="0" borderId="101" xfId="0" applyFont="1" applyBorder="1" applyAlignment="1">
      <alignment horizontal="center" vertical="center"/>
    </xf>
    <xf numFmtId="0" fontId="73" fillId="0" borderId="105" xfId="0" applyFont="1" applyBorder="1" applyAlignment="1">
      <alignment horizontal="center" vertical="center"/>
    </xf>
    <xf numFmtId="0" fontId="18" fillId="8" borderId="0" xfId="0" applyFont="1" applyFill="1" applyAlignment="1" applyProtection="1">
      <alignment horizontal="left" vertical="center" shrinkToFit="1"/>
      <protection locked="0"/>
    </xf>
    <xf numFmtId="0" fontId="18" fillId="8" borderId="16" xfId="0" applyFont="1" applyFill="1" applyBorder="1" applyAlignment="1" applyProtection="1">
      <alignment horizontal="left" vertical="center" shrinkToFit="1"/>
      <protection locked="0"/>
    </xf>
    <xf numFmtId="0" fontId="19" fillId="8" borderId="0" xfId="0" applyFont="1" applyFill="1" applyAlignment="1" applyProtection="1">
      <alignment horizontal="left" vertical="center" shrinkToFit="1"/>
      <protection locked="0"/>
    </xf>
    <xf numFmtId="0" fontId="19" fillId="8" borderId="16" xfId="0" applyFont="1" applyFill="1" applyBorder="1" applyAlignment="1" applyProtection="1">
      <alignment horizontal="left" vertical="center" shrinkToFit="1"/>
      <protection locked="0"/>
    </xf>
    <xf numFmtId="49" fontId="27" fillId="8" borderId="108" xfId="0" applyNumberFormat="1" applyFont="1" applyFill="1" applyBorder="1" applyAlignment="1" applyProtection="1">
      <alignment horizontal="center" vertical="center" shrinkToFit="1"/>
      <protection locked="0"/>
    </xf>
    <xf numFmtId="49" fontId="27" fillId="8" borderId="109" xfId="0" applyNumberFormat="1" applyFont="1" applyFill="1" applyBorder="1" applyAlignment="1" applyProtection="1">
      <alignment horizontal="center" vertical="center" shrinkToFit="1"/>
      <protection locked="0"/>
    </xf>
    <xf numFmtId="0" fontId="31" fillId="0" borderId="0" xfId="0" applyFont="1" applyAlignment="1" applyProtection="1">
      <alignment horizontal="center" vertical="center" shrinkToFit="1"/>
      <protection locked="0"/>
    </xf>
    <xf numFmtId="0" fontId="18" fillId="8" borderId="0" xfId="0" applyFont="1" applyFill="1" applyAlignment="1" applyProtection="1">
      <alignment horizontal="left" vertical="top"/>
      <protection locked="0"/>
    </xf>
    <xf numFmtId="0" fontId="0" fillId="0" borderId="0" xfId="0" applyAlignment="1">
      <alignment horizontal="center"/>
    </xf>
    <xf numFmtId="0" fontId="10" fillId="3" borderId="51" xfId="0" applyFont="1" applyFill="1" applyBorder="1" applyAlignment="1" applyProtection="1">
      <alignment horizontal="left" shrinkToFit="1"/>
      <protection locked="0"/>
    </xf>
    <xf numFmtId="0" fontId="10" fillId="3" borderId="23" xfId="0" applyFont="1" applyFill="1" applyBorder="1" applyAlignment="1" applyProtection="1">
      <alignment horizontal="left" shrinkToFit="1"/>
      <protection locked="0"/>
    </xf>
    <xf numFmtId="0" fontId="10" fillId="3" borderId="28" xfId="0" applyFont="1" applyFill="1" applyBorder="1" applyAlignment="1" applyProtection="1">
      <alignment horizontal="left" shrinkToFit="1"/>
      <protection locked="0"/>
    </xf>
    <xf numFmtId="0" fontId="10" fillId="3" borderId="31" xfId="0" applyFont="1" applyFill="1" applyBorder="1" applyAlignment="1" applyProtection="1">
      <alignment horizontal="left" shrinkToFit="1"/>
      <protection locked="0"/>
    </xf>
    <xf numFmtId="0" fontId="10" fillId="3" borderId="63" xfId="0" applyFont="1" applyFill="1" applyBorder="1" applyAlignment="1" applyProtection="1">
      <alignment horizontal="left" shrinkToFit="1"/>
      <protection locked="0"/>
    </xf>
    <xf numFmtId="0" fontId="10" fillId="3" borderId="64" xfId="0" applyFont="1" applyFill="1" applyBorder="1" applyAlignment="1" applyProtection="1">
      <alignment horizontal="left" shrinkToFit="1"/>
      <protection locked="0"/>
    </xf>
    <xf numFmtId="0" fontId="10" fillId="0" borderId="0" xfId="0" applyFont="1" applyAlignment="1">
      <alignment vertical="center" shrinkToFit="1"/>
    </xf>
    <xf numFmtId="0" fontId="8" fillId="0" borderId="45"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6" xfId="0" applyFont="1" applyBorder="1" applyAlignment="1">
      <alignment horizontal="left" vertical="center"/>
    </xf>
    <xf numFmtId="0" fontId="8" fillId="0" borderId="3" xfId="0" applyFont="1" applyBorder="1" applyAlignment="1">
      <alignment horizontal="left" vertical="center"/>
    </xf>
    <xf numFmtId="0" fontId="8" fillId="0" borderId="57" xfId="0" applyFont="1" applyBorder="1" applyAlignment="1">
      <alignment horizontal="left" vertical="center"/>
    </xf>
    <xf numFmtId="0" fontId="10" fillId="0" borderId="4" xfId="0" applyFont="1" applyBorder="1" applyAlignment="1">
      <alignment horizontal="center" vertical="center" shrinkToFit="1"/>
    </xf>
    <xf numFmtId="0" fontId="10" fillId="0" borderId="60" xfId="0" applyFont="1" applyBorder="1" applyAlignment="1">
      <alignment horizontal="center" vertical="center" shrinkToFit="1"/>
    </xf>
    <xf numFmtId="0" fontId="24" fillId="0" borderId="33" xfId="0" applyFont="1" applyBorder="1" applyAlignment="1">
      <alignment horizontal="left" vertical="center" shrinkToFit="1"/>
    </xf>
    <xf numFmtId="0" fontId="24" fillId="0" borderId="34" xfId="0" applyFont="1" applyBorder="1" applyAlignment="1">
      <alignment horizontal="left" vertical="center" shrinkToFit="1"/>
    </xf>
    <xf numFmtId="0" fontId="21" fillId="0" borderId="0" xfId="0" applyFont="1" applyAlignment="1">
      <alignment horizontal="left" vertical="center" shrinkToFit="1"/>
    </xf>
    <xf numFmtId="0" fontId="21" fillId="0" borderId="16" xfId="0" applyFont="1" applyBorder="1" applyAlignment="1">
      <alignment horizontal="left" vertical="center" shrinkToFit="1"/>
    </xf>
    <xf numFmtId="0" fontId="24" fillId="0" borderId="0" xfId="0" applyFont="1" applyAlignment="1">
      <alignment horizontal="center" vertical="center"/>
    </xf>
    <xf numFmtId="38" fontId="10" fillId="0" borderId="45" xfId="1" applyFont="1" applyFill="1" applyBorder="1" applyAlignment="1" applyProtection="1">
      <alignment shrinkToFit="1"/>
    </xf>
    <xf numFmtId="38" fontId="10" fillId="0" borderId="2" xfId="1" applyFont="1" applyFill="1" applyBorder="1" applyAlignment="1" applyProtection="1">
      <alignment shrinkToFit="1"/>
    </xf>
    <xf numFmtId="38" fontId="10" fillId="0" borderId="28" xfId="1" applyFont="1" applyFill="1" applyBorder="1" applyAlignment="1" applyProtection="1">
      <alignment shrinkToFit="1"/>
    </xf>
    <xf numFmtId="38" fontId="10" fillId="0" borderId="23" xfId="1" applyFont="1" applyFill="1" applyBorder="1" applyAlignment="1" applyProtection="1">
      <alignment shrinkToFit="1"/>
    </xf>
    <xf numFmtId="0" fontId="10" fillId="3" borderId="61" xfId="0" applyFont="1" applyFill="1" applyBorder="1" applyAlignment="1" applyProtection="1">
      <alignment horizontal="left" shrinkToFit="1"/>
      <protection locked="0"/>
    </xf>
    <xf numFmtId="0" fontId="10" fillId="3" borderId="67" xfId="0" applyFont="1" applyFill="1" applyBorder="1" applyAlignment="1" applyProtection="1">
      <alignment horizontal="left" shrinkToFit="1"/>
      <protection locked="0"/>
    </xf>
    <xf numFmtId="0" fontId="24" fillId="0" borderId="65" xfId="0" applyFont="1" applyBorder="1" applyAlignment="1">
      <alignment horizontal="left" shrinkToFit="1"/>
    </xf>
    <xf numFmtId="180" fontId="8" fillId="0" borderId="0" xfId="0" applyNumberFormat="1" applyFont="1" applyAlignment="1">
      <alignment horizontal="right" vertical="center"/>
    </xf>
    <xf numFmtId="0" fontId="10" fillId="3" borderId="28" xfId="0" applyFont="1" applyFill="1" applyBorder="1" applyAlignment="1" applyProtection="1">
      <alignment shrinkToFit="1"/>
      <protection locked="0"/>
    </xf>
    <xf numFmtId="0" fontId="10" fillId="3" borderId="31" xfId="0" applyFont="1" applyFill="1" applyBorder="1" applyAlignment="1" applyProtection="1">
      <alignment shrinkToFit="1"/>
      <protection locked="0"/>
    </xf>
    <xf numFmtId="38" fontId="10" fillId="0" borderId="54" xfId="0" applyNumberFormat="1" applyFont="1" applyBorder="1"/>
    <xf numFmtId="0" fontId="10" fillId="0" borderId="55" xfId="0" applyFont="1" applyBorder="1"/>
    <xf numFmtId="0" fontId="26" fillId="0" borderId="0" xfId="0" applyFont="1" applyAlignment="1">
      <alignment horizontal="right"/>
    </xf>
    <xf numFmtId="38" fontId="10" fillId="0" borderId="32" xfId="1" applyFont="1" applyFill="1" applyBorder="1" applyAlignment="1" applyProtection="1">
      <alignment shrinkToFit="1"/>
    </xf>
    <xf numFmtId="38" fontId="10" fillId="0" borderId="5" xfId="1" applyFont="1" applyFill="1" applyBorder="1" applyAlignment="1" applyProtection="1">
      <alignment shrinkToFit="1"/>
    </xf>
    <xf numFmtId="0" fontId="7" fillId="0" borderId="0" xfId="0" applyFont="1" applyAlignment="1">
      <alignment horizontal="center"/>
    </xf>
    <xf numFmtId="0" fontId="10" fillId="0" borderId="4" xfId="0" applyFont="1" applyBorder="1" applyAlignment="1">
      <alignment horizontal="center" vertical="center"/>
    </xf>
    <xf numFmtId="0" fontId="10" fillId="0" borderId="60" xfId="0" applyFont="1" applyBorder="1" applyAlignment="1">
      <alignment horizontal="center" vertical="center"/>
    </xf>
    <xf numFmtId="0" fontId="31" fillId="0" borderId="0" xfId="0" applyFont="1" applyAlignment="1">
      <alignment horizontal="left" vertical="center" shrinkToFit="1"/>
    </xf>
    <xf numFmtId="0" fontId="8" fillId="0" borderId="45"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57" xfId="0" applyFont="1" applyBorder="1" applyAlignment="1">
      <alignment horizontal="center" vertical="center" shrinkToFit="1"/>
    </xf>
    <xf numFmtId="0" fontId="10" fillId="3" borderId="4" xfId="0" applyFont="1" applyFill="1" applyBorder="1" applyAlignment="1">
      <alignment horizontal="center" vertical="center"/>
    </xf>
    <xf numFmtId="0" fontId="10" fillId="3" borderId="72"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18" fillId="8" borderId="16" xfId="0" applyFont="1" applyFill="1" applyBorder="1" applyAlignment="1" applyProtection="1">
      <alignment horizontal="left" vertical="top"/>
      <protection locked="0"/>
    </xf>
  </cellXfs>
  <cellStyles count="6">
    <cellStyle name="ハイパーリンク" xfId="3" builtinId="8"/>
    <cellStyle name="桁区切り" xfId="1" builtinId="6"/>
    <cellStyle name="桁区切り 2" xfId="5" xr:uid="{80DF6A2D-BC09-4E2B-9E9F-5CC261FD0BED}"/>
    <cellStyle name="標準" xfId="0" builtinId="0"/>
    <cellStyle name="標準 2" xfId="2" xr:uid="{00000000-0005-0000-0000-000003000000}"/>
    <cellStyle name="標準 3" xfId="4" xr:uid="{0EFBF6D5-3FD2-48E0-99A6-BCE4259C8A54}"/>
  </cellStyles>
  <dxfs count="20">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5</xdr:row>
      <xdr:rowOff>4484</xdr:rowOff>
    </xdr:from>
    <xdr:to>
      <xdr:col>29</xdr:col>
      <xdr:colOff>9525</xdr:colOff>
      <xdr:row>67</xdr:row>
      <xdr:rowOff>61634</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0" y="909359"/>
          <a:ext cx="9610725" cy="10687050"/>
        </a:xfrm>
        <a:prstGeom prst="rect">
          <a:avLst/>
        </a:prstGeom>
        <a:solidFill>
          <a:schemeClr val="bg1"/>
        </a:solidFill>
      </xdr:spPr>
    </xdr:pic>
    <xdr:clientData/>
  </xdr:twoCellAnchor>
  <xdr:twoCellAnchor editAs="oneCell">
    <xdr:from>
      <xdr:col>0</xdr:col>
      <xdr:colOff>0</xdr:colOff>
      <xdr:row>5</xdr:row>
      <xdr:rowOff>0</xdr:rowOff>
    </xdr:from>
    <xdr:to>
      <xdr:col>14</xdr:col>
      <xdr:colOff>628047</xdr:colOff>
      <xdr:row>64</xdr:row>
      <xdr:rowOff>27215</xdr:rowOff>
    </xdr:to>
    <xdr:pic>
      <xdr:nvPicPr>
        <xdr:cNvPr id="7" name="図 6">
          <a:extLst>
            <a:ext uri="{FF2B5EF4-FFF2-40B4-BE49-F238E27FC236}">
              <a16:creationId xmlns:a16="http://schemas.microsoft.com/office/drawing/2014/main" id="{64E0A873-FE24-40AC-A93F-AAAD2D40A669}"/>
            </a:ext>
          </a:extLst>
        </xdr:cNvPr>
        <xdr:cNvPicPr>
          <a:picLocks noChangeAspect="1"/>
        </xdr:cNvPicPr>
      </xdr:nvPicPr>
      <xdr:blipFill>
        <a:blip xmlns:r="http://schemas.openxmlformats.org/officeDocument/2006/relationships" r:embed="rId2"/>
        <a:stretch>
          <a:fillRect/>
        </a:stretch>
      </xdr:blipFill>
      <xdr:spPr>
        <a:xfrm>
          <a:off x="0" y="1020536"/>
          <a:ext cx="10193868" cy="10463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561975</xdr:colOff>
      <xdr:row>9</xdr:row>
      <xdr:rowOff>9525</xdr:rowOff>
    </xdr:from>
    <xdr:to>
      <xdr:col>17</xdr:col>
      <xdr:colOff>495300</xdr:colOff>
      <xdr:row>13</xdr:row>
      <xdr:rowOff>19050</xdr:rowOff>
    </xdr:to>
    <xdr:sp macro="" textlink="">
      <xdr:nvSpPr>
        <xdr:cNvPr id="2" name="正方形/長方形 1">
          <a:extLst>
            <a:ext uri="{FF2B5EF4-FFF2-40B4-BE49-F238E27FC236}">
              <a16:creationId xmlns:a16="http://schemas.microsoft.com/office/drawing/2014/main" id="{41382F20-BC4B-E5E8-D4ED-CB4EF7FEA8BB}"/>
            </a:ext>
          </a:extLst>
        </xdr:cNvPr>
        <xdr:cNvSpPr/>
      </xdr:nvSpPr>
      <xdr:spPr bwMode="auto">
        <a:xfrm>
          <a:off x="8496300" y="2543175"/>
          <a:ext cx="2695575" cy="1266825"/>
        </a:xfrm>
        <a:prstGeom prst="rect">
          <a:avLst/>
        </a:prstGeom>
        <a:solidFill>
          <a:sysClr val="window" lastClr="FFFFFF"/>
        </a:solid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水色のセルのみご入力が可能です</a:t>
          </a:r>
          <a:endParaRPr kumimoji="1" lang="en-US" altLang="ja-JP" sz="1100"/>
        </a:p>
        <a:p>
          <a:pPr algn="l"/>
          <a:r>
            <a:rPr kumimoji="1" lang="ja-JP" altLang="en-US" sz="1100"/>
            <a:t>その他のセルには関数を入力しています。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9525</xdr:colOff>
      <xdr:row>1</xdr:row>
      <xdr:rowOff>0</xdr:rowOff>
    </xdr:from>
    <xdr:to>
      <xdr:col>16</xdr:col>
      <xdr:colOff>790575</xdr:colOff>
      <xdr:row>5</xdr:row>
      <xdr:rowOff>95250</xdr:rowOff>
    </xdr:to>
    <xdr:sp macro="" textlink="">
      <xdr:nvSpPr>
        <xdr:cNvPr id="2" name="正方形/長方形 1">
          <a:extLst>
            <a:ext uri="{FF2B5EF4-FFF2-40B4-BE49-F238E27FC236}">
              <a16:creationId xmlns:a16="http://schemas.microsoft.com/office/drawing/2014/main" id="{F82F7B22-CFE4-4604-9A4C-EEA122A3164F}"/>
            </a:ext>
          </a:extLst>
        </xdr:cNvPr>
        <xdr:cNvSpPr/>
      </xdr:nvSpPr>
      <xdr:spPr>
        <a:xfrm>
          <a:off x="7991475" y="381000"/>
          <a:ext cx="2400300" cy="129540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水色のセルのみご記入が可能です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その他セルには関数が入力されています</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ri@horimatsu.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99"/>
  <sheetViews>
    <sheetView zoomScale="85" zoomScaleNormal="85" workbookViewId="0">
      <selection activeCell="B8" sqref="B8"/>
    </sheetView>
  </sheetViews>
  <sheetFormatPr defaultRowHeight="13.5"/>
  <cols>
    <col min="1" max="1" width="3.625" style="155" customWidth="1"/>
    <col min="2" max="16384" width="9" style="155"/>
  </cols>
  <sheetData>
    <row r="1" spans="1:12" ht="7.5" customHeight="1"/>
    <row r="2" spans="1:12" ht="21">
      <c r="A2" s="156" t="s">
        <v>57</v>
      </c>
      <c r="B2" s="284" t="s">
        <v>58</v>
      </c>
      <c r="C2" s="284"/>
      <c r="D2" s="284"/>
      <c r="E2" s="284"/>
      <c r="F2" s="284"/>
      <c r="G2" s="284"/>
      <c r="H2" s="284"/>
      <c r="I2" s="284"/>
      <c r="J2" s="284"/>
      <c r="K2" s="284"/>
      <c r="L2" s="284"/>
    </row>
    <row r="3" spans="1:12" ht="24.95" customHeight="1">
      <c r="B3" s="248" t="s">
        <v>165</v>
      </c>
      <c r="F3" s="248" t="s">
        <v>166</v>
      </c>
    </row>
    <row r="4" spans="1:12" ht="21">
      <c r="A4" s="156" t="s">
        <v>146</v>
      </c>
      <c r="B4" s="283" t="s">
        <v>56</v>
      </c>
      <c r="C4" s="283"/>
      <c r="D4" s="283"/>
      <c r="E4" s="283"/>
      <c r="F4" s="283"/>
      <c r="G4" s="283"/>
      <c r="H4" s="283"/>
      <c r="I4" s="283"/>
      <c r="J4" s="283"/>
      <c r="K4" s="283"/>
      <c r="L4" s="283"/>
    </row>
    <row r="5" spans="1:12" ht="20.100000000000001" customHeight="1">
      <c r="B5" s="157" t="s">
        <v>124</v>
      </c>
      <c r="C5" s="158"/>
      <c r="D5" s="158"/>
      <c r="E5" s="158"/>
      <c r="F5" s="158"/>
      <c r="G5" s="158"/>
    </row>
    <row r="6" spans="1:12" ht="20.100000000000001" customHeight="1">
      <c r="B6" s="159" t="s">
        <v>190</v>
      </c>
      <c r="C6" s="158"/>
      <c r="D6" s="158"/>
      <c r="E6" s="158"/>
      <c r="F6" s="158"/>
      <c r="G6" s="158"/>
    </row>
    <row r="7" spans="1:12" ht="20.100000000000001" customHeight="1">
      <c r="B7" s="159" t="s">
        <v>191</v>
      </c>
      <c r="C7" s="158"/>
      <c r="D7" s="158"/>
      <c r="E7" s="158"/>
      <c r="F7" s="158"/>
      <c r="G7" s="158"/>
    </row>
    <row r="8" spans="1:12" ht="20.100000000000001" customHeight="1">
      <c r="B8" s="159"/>
      <c r="C8" s="159" t="s">
        <v>168</v>
      </c>
      <c r="D8" s="158"/>
      <c r="E8" s="158"/>
      <c r="F8" s="158"/>
      <c r="G8" s="158"/>
    </row>
    <row r="9" spans="1:12" ht="20.100000000000001" customHeight="1">
      <c r="B9" s="159" t="s">
        <v>141</v>
      </c>
      <c r="C9" s="158"/>
      <c r="D9" s="158"/>
      <c r="E9" s="158"/>
      <c r="F9" s="158"/>
      <c r="G9" s="158"/>
    </row>
    <row r="10" spans="1:12" ht="20.100000000000001" customHeight="1">
      <c r="B10" s="159" t="s">
        <v>187</v>
      </c>
      <c r="C10" s="158"/>
      <c r="D10" s="158"/>
      <c r="E10" s="158"/>
      <c r="F10" s="158"/>
      <c r="G10" s="158"/>
    </row>
    <row r="11" spans="1:12" ht="20.100000000000001" customHeight="1">
      <c r="B11" s="159" t="s">
        <v>188</v>
      </c>
      <c r="C11" s="158"/>
      <c r="D11" s="158"/>
      <c r="E11" s="158"/>
      <c r="F11" s="158"/>
      <c r="G11" s="158"/>
    </row>
    <row r="12" spans="1:12" ht="16.5" customHeight="1">
      <c r="B12" s="159" t="s">
        <v>145</v>
      </c>
    </row>
    <row r="13" spans="1:12" ht="16.5" customHeight="1">
      <c r="B13" s="159" t="s">
        <v>147</v>
      </c>
    </row>
    <row r="14" spans="1:12" ht="8.25" customHeight="1">
      <c r="B14" s="159"/>
    </row>
    <row r="15" spans="1:12" ht="20.100000000000001" customHeight="1">
      <c r="B15" s="160" t="s">
        <v>142</v>
      </c>
      <c r="C15" s="161"/>
    </row>
    <row r="16" spans="1:12" ht="20.100000000000001" customHeight="1">
      <c r="B16" s="162" t="s">
        <v>143</v>
      </c>
      <c r="C16" s="163"/>
    </row>
    <row r="17" spans="1:12" ht="8.25" customHeight="1"/>
    <row r="18" spans="1:12" ht="21">
      <c r="A18" s="156" t="s">
        <v>167</v>
      </c>
      <c r="B18" s="282" t="s">
        <v>54</v>
      </c>
      <c r="C18" s="282"/>
      <c r="D18" s="282"/>
      <c r="E18" s="282"/>
      <c r="F18" s="282"/>
      <c r="G18" s="282"/>
      <c r="H18" s="282"/>
      <c r="I18" s="282"/>
      <c r="J18" s="282"/>
      <c r="K18" s="282"/>
      <c r="L18" s="282"/>
    </row>
    <row r="19" spans="1:12" ht="21.95" customHeight="1">
      <c r="B19" s="164" t="s">
        <v>55</v>
      </c>
      <c r="C19" s="165"/>
      <c r="D19" s="165"/>
      <c r="E19" s="165"/>
      <c r="F19" s="165"/>
      <c r="G19" s="165"/>
      <c r="H19" s="165"/>
      <c r="I19" s="165"/>
      <c r="J19" s="165"/>
      <c r="K19" s="165"/>
      <c r="L19" s="165"/>
    </row>
    <row r="20" spans="1:12" ht="21.95" customHeight="1">
      <c r="B20" s="166" t="s">
        <v>144</v>
      </c>
      <c r="C20" s="165"/>
      <c r="D20" s="165"/>
      <c r="E20" s="165"/>
      <c r="F20" s="165"/>
      <c r="G20" s="165"/>
      <c r="H20" s="165"/>
      <c r="I20" s="165"/>
      <c r="J20" s="165"/>
      <c r="K20" s="165"/>
      <c r="L20" s="165"/>
    </row>
    <row r="21" spans="1:12" ht="21.95" customHeight="1">
      <c r="B21" s="164" t="s">
        <v>52</v>
      </c>
      <c r="C21" s="165"/>
      <c r="D21" s="165"/>
      <c r="E21" s="165"/>
      <c r="F21" s="165"/>
      <c r="G21" s="165"/>
      <c r="H21" s="165"/>
      <c r="I21" s="165"/>
      <c r="J21" s="165"/>
      <c r="K21" s="165"/>
      <c r="L21" s="165"/>
    </row>
    <row r="22" spans="1:12" ht="21.95" customHeight="1">
      <c r="B22" s="164" t="s">
        <v>53</v>
      </c>
      <c r="C22" s="165"/>
      <c r="D22" s="165"/>
      <c r="E22" s="165"/>
      <c r="F22" s="165"/>
      <c r="G22" s="165"/>
      <c r="H22" s="165"/>
      <c r="I22" s="165"/>
      <c r="J22" s="165"/>
      <c r="K22" s="165"/>
      <c r="L22" s="165"/>
    </row>
    <row r="23" spans="1:12" ht="11.25" customHeight="1">
      <c r="B23" s="164"/>
      <c r="C23" s="165"/>
      <c r="D23" s="165"/>
      <c r="E23" s="165"/>
      <c r="F23" s="165"/>
      <c r="G23" s="165"/>
      <c r="H23" s="165"/>
      <c r="I23" s="165"/>
      <c r="J23" s="165"/>
      <c r="K23" s="165"/>
      <c r="L23" s="165"/>
    </row>
    <row r="24" spans="1:12" ht="17.25">
      <c r="B24" s="167" t="s">
        <v>120</v>
      </c>
    </row>
    <row r="25" spans="1:12" ht="17.25">
      <c r="B25" s="167" t="s">
        <v>189</v>
      </c>
    </row>
    <row r="26" spans="1:12" ht="7.5" customHeight="1"/>
    <row r="27" spans="1:12" ht="14.25">
      <c r="B27" s="168" t="s">
        <v>130</v>
      </c>
      <c r="C27" s="168"/>
      <c r="D27" s="168"/>
      <c r="E27" s="168"/>
      <c r="F27" s="168"/>
      <c r="G27" s="168"/>
    </row>
    <row r="28" spans="1:12" ht="14.25">
      <c r="C28" s="168"/>
      <c r="D28" s="168"/>
      <c r="E28" s="168"/>
      <c r="F28" s="168"/>
      <c r="G28" s="168" t="s">
        <v>118</v>
      </c>
      <c r="H28" s="169" t="s">
        <v>119</v>
      </c>
    </row>
    <row r="29" spans="1:12" ht="14.25">
      <c r="C29" s="168"/>
      <c r="D29" s="168"/>
      <c r="E29" s="168"/>
      <c r="F29" s="168"/>
      <c r="G29" s="168" t="s">
        <v>117</v>
      </c>
      <c r="H29" s="170" t="s">
        <v>134</v>
      </c>
    </row>
    <row r="30" spans="1:12" ht="21.95" customHeight="1"/>
    <row r="31" spans="1:12" ht="21.95" customHeight="1"/>
    <row r="32" spans="1:12"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4.95" customHeight="1"/>
    <row r="50" ht="20.100000000000001" customHeight="1"/>
    <row r="51" ht="30" customHeight="1"/>
    <row r="52" ht="24.95" customHeight="1"/>
    <row r="53" ht="24.95" customHeight="1"/>
    <row r="54" ht="24.95" customHeight="1"/>
    <row r="55" ht="24.95" customHeight="1"/>
    <row r="56" ht="24.95" customHeight="1"/>
    <row r="57" ht="24.95" customHeight="1"/>
    <row r="58" ht="15" customHeight="1"/>
    <row r="59" ht="15" customHeight="1"/>
    <row r="60" ht="30" customHeight="1"/>
    <row r="61" ht="24.95" customHeight="1"/>
    <row r="62" ht="24.95" customHeight="1"/>
    <row r="63" ht="24.95" customHeight="1"/>
    <row r="64" ht="24.95"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4.95" customHeight="1"/>
    <row r="90" ht="20.100000000000001" customHeight="1"/>
    <row r="91" ht="30" customHeight="1"/>
    <row r="92" ht="30" customHeight="1"/>
    <row r="93" ht="30" customHeight="1"/>
    <row r="94" ht="30" customHeight="1"/>
    <row r="95" ht="30" customHeight="1"/>
    <row r="96" ht="30" customHeight="1"/>
    <row r="97" ht="30" customHeight="1"/>
    <row r="98" ht="30" customHeight="1"/>
    <row r="99" ht="30" customHeight="1"/>
  </sheetData>
  <sheetProtection algorithmName="SHA-512" hashValue="1tMkC1c0X5krSGisDBZd8EeqwJx7HPvfxoFJvs27hsm7lgEzWatj0R8uodovSWDKZl0eMu4db2l2LmjKr/vRKw==" saltValue="6fUH8SIQ6kgmsRM1hNMaeg==" spinCount="100000" sheet="1" objects="1" scenarios="1"/>
  <mergeCells count="3">
    <mergeCell ref="B18:L18"/>
    <mergeCell ref="B4:L4"/>
    <mergeCell ref="B2:L2"/>
  </mergeCells>
  <phoneticPr fontId="3"/>
  <hyperlinks>
    <hyperlink ref="B3" location="'入力方法(総括書)'!A1" display="記入方法へ" xr:uid="{00000000-0004-0000-0000-000000000000}"/>
    <hyperlink ref="H29" r:id="rId1" xr:uid="{9A57F697-40D2-4D2F-BCBF-3B3BE5466466}"/>
    <hyperlink ref="F3" location="'入力方法(明細書)'!A1" display="記入方法(総括書版)" xr:uid="{9EF8ED72-1992-4523-835E-08F39B1BD0D6}"/>
  </hyperlinks>
  <pageMargins left="0.78740157480314965" right="0.39370078740157483" top="0.59055118110236227" bottom="0.39370078740157483" header="0.31496062992125984" footer="0.31496062992125984"/>
  <pageSetup paperSize="9" scale="75" orientation="portrait" r:id="rId2"/>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2:P72"/>
  <sheetViews>
    <sheetView zoomScale="70" zoomScaleNormal="70" workbookViewId="0">
      <selection activeCell="A4" sqref="A4:XFD4"/>
    </sheetView>
  </sheetViews>
  <sheetFormatPr defaultRowHeight="13.5"/>
  <cols>
    <col min="3" max="3" width="9.5" customWidth="1"/>
  </cols>
  <sheetData>
    <row r="2" spans="1:16" ht="17.25">
      <c r="A2" s="77" t="s">
        <v>121</v>
      </c>
      <c r="B2" s="78"/>
      <c r="C2" s="79"/>
      <c r="D2" s="80"/>
      <c r="E2" s="81" t="s">
        <v>126</v>
      </c>
      <c r="F2" s="82"/>
      <c r="G2" s="82"/>
      <c r="H2" s="82"/>
      <c r="I2" s="82"/>
      <c r="J2" s="83"/>
      <c r="K2" s="53"/>
    </row>
    <row r="4" spans="1:16" ht="21">
      <c r="A4" s="84" t="s">
        <v>122</v>
      </c>
      <c r="P4" s="84" t="s">
        <v>123</v>
      </c>
    </row>
    <row r="72" spans="16:16">
      <c r="P72" s="99"/>
    </row>
  </sheetData>
  <phoneticPr fontId="3"/>
  <pageMargins left="0.7" right="0.7" top="0.75" bottom="0.75" header="0.3" footer="0.3"/>
  <pageSetup paperSize="9" scale="65" orientation="portrait" r:id="rId1"/>
  <rowBreaks count="1" manualBreakCount="1">
    <brk id="68" max="16383" man="1"/>
  </rowBreaks>
  <colBreaks count="1" manualBreakCount="1">
    <brk id="15" max="112"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FA6C-A7B3-45FF-9636-C8A55D89B260}">
  <sheetPr>
    <tabColor rgb="FFFF0000"/>
  </sheetPr>
  <dimension ref="A1:Q54"/>
  <sheetViews>
    <sheetView workbookViewId="0">
      <selection activeCell="S20" sqref="S20"/>
    </sheetView>
  </sheetViews>
  <sheetFormatPr defaultRowHeight="13.5"/>
  <cols>
    <col min="1" max="2" width="6.625" customWidth="1"/>
    <col min="3" max="5" width="11.625" customWidth="1"/>
    <col min="6" max="6" width="2.25" customWidth="1"/>
    <col min="7" max="8" width="10.75" customWidth="1"/>
    <col min="9" max="9" width="6.625" customWidth="1"/>
    <col min="10" max="10" width="9.625" customWidth="1"/>
    <col min="11" max="11" width="5.375" customWidth="1"/>
    <col min="12" max="12" width="10.625" customWidth="1"/>
    <col min="14" max="14" width="9.25" bestFit="1" customWidth="1"/>
    <col min="16" max="16" width="0" hidden="1" customWidth="1"/>
  </cols>
  <sheetData>
    <row r="1" spans="1:17" ht="45.75" customHeight="1" thickBot="1">
      <c r="A1" s="371" t="s">
        <v>140</v>
      </c>
      <c r="B1" s="371"/>
      <c r="C1" s="371"/>
      <c r="D1" s="105" t="s">
        <v>27</v>
      </c>
      <c r="E1" s="106"/>
      <c r="F1" s="105"/>
      <c r="G1" s="105"/>
      <c r="H1" s="105"/>
      <c r="I1" s="372">
        <v>45194</v>
      </c>
      <c r="J1" s="372"/>
      <c r="K1" s="372"/>
      <c r="M1" s="107" t="s">
        <v>114</v>
      </c>
    </row>
    <row r="2" spans="1:17" ht="20.25" customHeight="1">
      <c r="A2" s="104"/>
      <c r="B2" s="373" t="s">
        <v>11</v>
      </c>
      <c r="C2" s="373"/>
      <c r="D2" s="373"/>
      <c r="E2" s="373"/>
      <c r="F2" s="108"/>
      <c r="G2" s="109" t="s">
        <v>30</v>
      </c>
      <c r="H2" s="260">
        <v>1111</v>
      </c>
      <c r="I2" s="110"/>
      <c r="J2" s="110"/>
      <c r="K2" s="111"/>
      <c r="L2" s="112"/>
      <c r="M2" s="374" t="s">
        <v>87</v>
      </c>
      <c r="N2" s="375"/>
    </row>
    <row r="3" spans="1:17" ht="14.25" customHeight="1" thickBot="1">
      <c r="A3" s="4"/>
      <c r="B3" s="373"/>
      <c r="C3" s="373"/>
      <c r="D3" s="373"/>
      <c r="E3" s="373"/>
      <c r="F3" s="108"/>
      <c r="G3" s="113"/>
      <c r="H3" s="376"/>
      <c r="I3" s="376"/>
      <c r="J3" s="376"/>
      <c r="K3" s="377"/>
      <c r="M3" s="114" t="s">
        <v>22</v>
      </c>
      <c r="N3" s="115" t="s">
        <v>0</v>
      </c>
      <c r="O3" s="103" t="s">
        <v>115</v>
      </c>
    </row>
    <row r="4" spans="1:17" ht="20.100000000000001" customHeight="1" thickBot="1">
      <c r="A4" s="4"/>
      <c r="B4" s="116"/>
      <c r="C4" s="323" t="s">
        <v>13</v>
      </c>
      <c r="D4" s="323"/>
      <c r="E4" s="323"/>
      <c r="F4" s="10"/>
      <c r="G4" s="117" t="s">
        <v>7</v>
      </c>
      <c r="H4" s="324" t="s">
        <v>172</v>
      </c>
      <c r="I4" s="324"/>
      <c r="J4" s="324"/>
      <c r="K4" s="325"/>
      <c r="L4" s="118"/>
      <c r="M4" s="261"/>
      <c r="N4" s="262"/>
      <c r="O4" s="263" t="s">
        <v>116</v>
      </c>
    </row>
    <row r="5" spans="1:17" ht="23.25" customHeight="1" thickBot="1">
      <c r="A5" s="357"/>
      <c r="B5" s="358"/>
      <c r="C5" s="119" t="s">
        <v>22</v>
      </c>
      <c r="D5" s="119" t="s">
        <v>0</v>
      </c>
      <c r="E5" s="120" t="s">
        <v>23</v>
      </c>
      <c r="F5" s="10"/>
      <c r="G5" s="121" t="s">
        <v>8</v>
      </c>
      <c r="H5" s="359" t="s">
        <v>173</v>
      </c>
      <c r="I5" s="359"/>
      <c r="J5" s="359"/>
      <c r="K5" s="360"/>
    </row>
    <row r="6" spans="1:17" ht="17.25" customHeight="1" thickBot="1">
      <c r="A6" s="361" t="s">
        <v>17</v>
      </c>
      <c r="B6" s="362"/>
      <c r="C6" s="365">
        <v>16263</v>
      </c>
      <c r="D6" s="367">
        <v>1530</v>
      </c>
      <c r="E6" s="369">
        <v>17793</v>
      </c>
      <c r="F6" s="10"/>
      <c r="G6" s="122"/>
      <c r="H6" s="359"/>
      <c r="I6" s="359"/>
      <c r="J6" s="359"/>
      <c r="K6" s="360"/>
      <c r="M6" s="347" t="s">
        <v>132</v>
      </c>
      <c r="N6" s="348"/>
    </row>
    <row r="7" spans="1:17" ht="20.25" customHeight="1" thickBot="1">
      <c r="A7" s="363"/>
      <c r="B7" s="364"/>
      <c r="C7" s="366"/>
      <c r="D7" s="368"/>
      <c r="E7" s="370"/>
      <c r="F7" s="123"/>
      <c r="G7" s="124" t="s">
        <v>131</v>
      </c>
      <c r="H7" s="349" t="s">
        <v>174</v>
      </c>
      <c r="I7" s="349"/>
      <c r="J7" s="349"/>
      <c r="K7" s="125" t="s">
        <v>50</v>
      </c>
      <c r="L7" s="126"/>
      <c r="M7" s="350">
        <v>0.1</v>
      </c>
      <c r="N7" s="351"/>
      <c r="P7" s="127">
        <v>1.1000000000000001</v>
      </c>
      <c r="Q7" s="128"/>
    </row>
    <row r="8" spans="1:17" ht="19.5" customHeight="1">
      <c r="A8" s="352" t="s">
        <v>170</v>
      </c>
      <c r="B8" s="353"/>
      <c r="C8" s="255">
        <v>15300</v>
      </c>
      <c r="D8" s="256">
        <v>1530</v>
      </c>
      <c r="E8" s="257">
        <v>16830</v>
      </c>
      <c r="F8" s="253"/>
      <c r="G8" s="24" t="s">
        <v>21</v>
      </c>
      <c r="H8" s="354" t="s">
        <v>175</v>
      </c>
      <c r="I8" s="354"/>
      <c r="J8" s="354"/>
      <c r="K8" s="129"/>
      <c r="L8" s="130"/>
    </row>
    <row r="9" spans="1:17" ht="19.5" customHeight="1">
      <c r="A9" s="355" t="s">
        <v>49</v>
      </c>
      <c r="B9" s="356"/>
      <c r="C9" s="259">
        <v>963</v>
      </c>
      <c r="D9" s="259">
        <v>0</v>
      </c>
      <c r="E9" s="258">
        <v>963</v>
      </c>
      <c r="F9" s="254"/>
      <c r="L9" s="130"/>
      <c r="O9" s="13"/>
    </row>
    <row r="10" spans="1:17" ht="24.75" customHeight="1">
      <c r="A10" s="331" t="s">
        <v>186</v>
      </c>
      <c r="B10" s="332"/>
      <c r="C10" s="131" t="s">
        <v>135</v>
      </c>
      <c r="D10" s="131" t="s">
        <v>0</v>
      </c>
      <c r="E10" s="132" t="s">
        <v>23</v>
      </c>
      <c r="F10" s="10"/>
      <c r="G10" s="264" t="s">
        <v>139</v>
      </c>
      <c r="H10" s="265" t="s">
        <v>176</v>
      </c>
      <c r="I10" s="266" t="s">
        <v>138</v>
      </c>
      <c r="J10" s="333" t="s">
        <v>177</v>
      </c>
      <c r="K10" s="334"/>
    </row>
    <row r="11" spans="1:17" ht="24.75" customHeight="1">
      <c r="A11" s="335" t="s">
        <v>133</v>
      </c>
      <c r="B11" s="336"/>
      <c r="C11" s="267"/>
      <c r="D11" s="267"/>
      <c r="E11" s="268"/>
      <c r="F11" s="10"/>
      <c r="G11" s="264" t="s">
        <v>18</v>
      </c>
      <c r="H11" s="269" t="s">
        <v>178</v>
      </c>
      <c r="I11" s="270" t="s">
        <v>150</v>
      </c>
      <c r="J11" s="269" t="s">
        <v>179</v>
      </c>
      <c r="K11" s="271" t="s">
        <v>151</v>
      </c>
    </row>
    <row r="12" spans="1:17" ht="24.95" customHeight="1">
      <c r="A12" s="335" t="s">
        <v>48</v>
      </c>
      <c r="B12" s="336"/>
      <c r="C12" s="267"/>
      <c r="D12" s="267"/>
      <c r="E12" s="268"/>
      <c r="F12" s="10"/>
      <c r="G12" s="272" t="s" ph="1">
        <v>44</v>
      </c>
      <c r="H12" s="337" t="s">
        <v>180</v>
      </c>
      <c r="I12" s="338"/>
      <c r="J12" s="338"/>
      <c r="K12" s="339"/>
    </row>
    <row r="13" spans="1:17" ht="24.95" customHeight="1">
      <c r="A13" s="340" t="s">
        <v>28</v>
      </c>
      <c r="B13" s="341"/>
      <c r="C13" s="273"/>
      <c r="D13" s="273"/>
      <c r="E13" s="274"/>
      <c r="F13" s="10"/>
      <c r="G13" s="275" t="s">
        <v>44</v>
      </c>
      <c r="H13" s="337" t="s">
        <v>181</v>
      </c>
      <c r="I13" s="338"/>
      <c r="J13" s="338"/>
      <c r="K13" s="339"/>
    </row>
    <row r="14" spans="1:17" ht="24.95" customHeight="1">
      <c r="A14" s="342" t="s">
        <v>43</v>
      </c>
      <c r="B14" s="343"/>
      <c r="C14" s="276"/>
      <c r="D14" s="276"/>
      <c r="E14" s="277"/>
      <c r="F14" s="10"/>
      <c r="G14" s="278" t="s">
        <v>19</v>
      </c>
      <c r="H14" s="279" t="s">
        <v>183</v>
      </c>
      <c r="I14" s="280" t="s">
        <v>20</v>
      </c>
      <c r="J14" s="344" t="s">
        <v>182</v>
      </c>
      <c r="K14" s="344"/>
    </row>
    <row r="15" spans="1:17" ht="14.25" customHeight="1">
      <c r="A15" s="251"/>
      <c r="B15" s="133"/>
      <c r="C15" s="252" t="s">
        <v>169</v>
      </c>
      <c r="D15" s="134"/>
      <c r="E15" s="8"/>
      <c r="F15" s="10"/>
    </row>
    <row r="16" spans="1:17" ht="15" customHeight="1">
      <c r="A16" s="345" t="s">
        <v>47</v>
      </c>
      <c r="B16" s="346"/>
      <c r="C16" s="281">
        <v>231000</v>
      </c>
      <c r="D16" s="10"/>
      <c r="E16" s="10"/>
      <c r="F16" s="10"/>
      <c r="G16" s="10"/>
      <c r="H16" s="10"/>
      <c r="I16" s="10"/>
      <c r="J16" s="10"/>
      <c r="K16" s="10"/>
    </row>
    <row r="17" spans="1:15" ht="12" customHeight="1">
      <c r="A17" s="306" t="s">
        <v>46</v>
      </c>
      <c r="B17" s="307"/>
      <c r="C17" s="310" t="s">
        <v>171</v>
      </c>
      <c r="D17" s="311"/>
      <c r="E17" s="311"/>
      <c r="F17" s="311"/>
      <c r="G17" s="311"/>
      <c r="H17" s="311"/>
      <c r="I17" s="311"/>
      <c r="J17" s="311"/>
      <c r="K17" s="312"/>
    </row>
    <row r="18" spans="1:15" ht="12" customHeight="1">
      <c r="A18" s="308"/>
      <c r="B18" s="309"/>
      <c r="C18" s="313"/>
      <c r="D18" s="314"/>
      <c r="E18" s="314"/>
      <c r="F18" s="314"/>
      <c r="G18" s="314"/>
      <c r="H18" s="314"/>
      <c r="I18" s="314"/>
      <c r="J18" s="314"/>
      <c r="K18" s="315"/>
    </row>
    <row r="19" spans="1:15" ht="7.5" customHeight="1">
      <c r="A19" s="4"/>
      <c r="B19" s="4"/>
      <c r="C19" s="7"/>
      <c r="D19" s="7"/>
      <c r="E19" s="7"/>
      <c r="F19" s="7"/>
      <c r="G19" s="7"/>
      <c r="H19" s="7"/>
      <c r="I19" s="7"/>
      <c r="J19" s="7"/>
      <c r="K19" s="9"/>
      <c r="L19" s="2"/>
      <c r="M19" s="2"/>
      <c r="N19" s="2"/>
      <c r="O19" s="2"/>
    </row>
    <row r="20" spans="1:15" ht="20.100000000000001" customHeight="1">
      <c r="A20" s="326" t="s">
        <v>33</v>
      </c>
      <c r="B20" s="327"/>
      <c r="C20" s="327"/>
      <c r="D20" s="328"/>
      <c r="E20" s="329"/>
      <c r="F20" s="330"/>
      <c r="G20" s="326" t="s">
        <v>45</v>
      </c>
      <c r="H20" s="327"/>
      <c r="I20" s="135" t="s">
        <v>9</v>
      </c>
      <c r="J20" s="326" t="s">
        <v>10</v>
      </c>
      <c r="K20" s="330"/>
      <c r="L20" s="55" t="s">
        <v>86</v>
      </c>
      <c r="M20" s="1" t="s">
        <v>84</v>
      </c>
      <c r="N20" s="1" t="s">
        <v>90</v>
      </c>
    </row>
    <row r="21" spans="1:15" ht="20.100000000000001" customHeight="1">
      <c r="A21" s="316"/>
      <c r="B21" s="317"/>
      <c r="C21" s="317"/>
      <c r="D21" s="318"/>
      <c r="E21" s="319"/>
      <c r="F21" s="320"/>
      <c r="G21" s="321" t="s">
        <v>153</v>
      </c>
      <c r="H21" s="322"/>
      <c r="I21" s="136" t="s">
        <v>153</v>
      </c>
      <c r="J21" s="74" t="s">
        <v>153</v>
      </c>
      <c r="K21" s="137" t="s">
        <v>153</v>
      </c>
      <c r="L21" s="138" t="s">
        <v>153</v>
      </c>
      <c r="M21" s="138">
        <v>0</v>
      </c>
      <c r="N21" s="138">
        <v>0</v>
      </c>
    </row>
    <row r="22" spans="1:15" ht="20.100000000000001" customHeight="1">
      <c r="A22" s="288"/>
      <c r="B22" s="289"/>
      <c r="C22" s="289"/>
      <c r="D22" s="290"/>
      <c r="E22" s="304"/>
      <c r="F22" s="305"/>
      <c r="G22" s="302" t="s">
        <v>153</v>
      </c>
      <c r="H22" s="303"/>
      <c r="I22" s="139" t="s">
        <v>153</v>
      </c>
      <c r="J22" s="140" t="s">
        <v>153</v>
      </c>
      <c r="K22" s="141" t="s">
        <v>153</v>
      </c>
      <c r="L22" s="138" t="s">
        <v>153</v>
      </c>
      <c r="M22" s="1" t="s">
        <v>49</v>
      </c>
      <c r="N22" s="1" t="s">
        <v>94</v>
      </c>
    </row>
    <row r="23" spans="1:15" ht="20.100000000000001" customHeight="1">
      <c r="A23" s="288"/>
      <c r="B23" s="289"/>
      <c r="C23" s="289"/>
      <c r="D23" s="290"/>
      <c r="E23" s="304"/>
      <c r="F23" s="305"/>
      <c r="G23" s="302" t="s">
        <v>153</v>
      </c>
      <c r="H23" s="303"/>
      <c r="I23" s="139" t="s">
        <v>153</v>
      </c>
      <c r="J23" s="140" t="s">
        <v>153</v>
      </c>
      <c r="K23" s="141" t="s">
        <v>153</v>
      </c>
      <c r="L23" s="138" t="s">
        <v>153</v>
      </c>
      <c r="M23" s="138">
        <v>0</v>
      </c>
      <c r="N23" s="142" t="s">
        <v>153</v>
      </c>
    </row>
    <row r="24" spans="1:15" ht="20.100000000000001" customHeight="1">
      <c r="A24" s="288"/>
      <c r="B24" s="289"/>
      <c r="C24" s="289"/>
      <c r="D24" s="290"/>
      <c r="E24" s="304"/>
      <c r="F24" s="305"/>
      <c r="G24" s="302" t="s">
        <v>153</v>
      </c>
      <c r="H24" s="303"/>
      <c r="I24" s="139" t="s">
        <v>153</v>
      </c>
      <c r="J24" s="140" t="s">
        <v>153</v>
      </c>
      <c r="K24" s="141" t="s">
        <v>153</v>
      </c>
      <c r="L24" s="138" t="s">
        <v>153</v>
      </c>
      <c r="M24" s="138">
        <v>0</v>
      </c>
    </row>
    <row r="25" spans="1:15" ht="20.100000000000001" customHeight="1">
      <c r="A25" s="288"/>
      <c r="B25" s="289"/>
      <c r="C25" s="289"/>
      <c r="D25" s="290"/>
      <c r="E25" s="304"/>
      <c r="F25" s="305"/>
      <c r="G25" s="302" t="s">
        <v>153</v>
      </c>
      <c r="H25" s="303"/>
      <c r="I25" s="139" t="s">
        <v>153</v>
      </c>
      <c r="J25" s="140" t="s">
        <v>153</v>
      </c>
      <c r="K25" s="141" t="s">
        <v>153</v>
      </c>
      <c r="L25" s="138" t="s">
        <v>153</v>
      </c>
      <c r="M25" s="143" t="s">
        <v>88</v>
      </c>
    </row>
    <row r="26" spans="1:15" ht="20.100000000000001" customHeight="1">
      <c r="A26" s="288"/>
      <c r="B26" s="289"/>
      <c r="C26" s="289"/>
      <c r="D26" s="290"/>
      <c r="E26" s="304"/>
      <c r="F26" s="305"/>
      <c r="G26" s="302" t="s">
        <v>153</v>
      </c>
      <c r="H26" s="303"/>
      <c r="I26" s="139" t="s">
        <v>153</v>
      </c>
      <c r="J26" s="140" t="s">
        <v>153</v>
      </c>
      <c r="K26" s="141" t="s">
        <v>153</v>
      </c>
      <c r="L26" s="138" t="s">
        <v>153</v>
      </c>
      <c r="M26" s="107">
        <v>0</v>
      </c>
      <c r="N26" s="138"/>
    </row>
    <row r="27" spans="1:15" ht="20.100000000000001" customHeight="1">
      <c r="A27" s="288"/>
      <c r="B27" s="289"/>
      <c r="C27" s="289"/>
      <c r="D27" s="290"/>
      <c r="E27" s="304"/>
      <c r="F27" s="305"/>
      <c r="G27" s="302" t="s">
        <v>153</v>
      </c>
      <c r="H27" s="303"/>
      <c r="I27" s="139" t="s">
        <v>153</v>
      </c>
      <c r="J27" s="140" t="s">
        <v>153</v>
      </c>
      <c r="K27" s="141" t="s">
        <v>153</v>
      </c>
      <c r="L27" s="138" t="s">
        <v>153</v>
      </c>
      <c r="M27" s="138"/>
      <c r="N27" s="138"/>
    </row>
    <row r="28" spans="1:15" ht="20.100000000000001" customHeight="1">
      <c r="A28" s="288"/>
      <c r="B28" s="289"/>
      <c r="C28" s="289"/>
      <c r="D28" s="290"/>
      <c r="E28" s="304"/>
      <c r="F28" s="305"/>
      <c r="G28" s="302" t="s">
        <v>153</v>
      </c>
      <c r="H28" s="303"/>
      <c r="I28" s="139" t="s">
        <v>153</v>
      </c>
      <c r="J28" s="140" t="s">
        <v>153</v>
      </c>
      <c r="K28" s="141" t="s">
        <v>153</v>
      </c>
      <c r="L28" s="138" t="s">
        <v>153</v>
      </c>
      <c r="M28" s="138"/>
      <c r="N28" s="138"/>
    </row>
    <row r="29" spans="1:15" ht="20.100000000000001" customHeight="1">
      <c r="A29" s="288"/>
      <c r="B29" s="289"/>
      <c r="C29" s="289"/>
      <c r="D29" s="290"/>
      <c r="E29" s="304"/>
      <c r="F29" s="305"/>
      <c r="G29" s="302" t="s">
        <v>153</v>
      </c>
      <c r="H29" s="303"/>
      <c r="I29" s="139" t="s">
        <v>153</v>
      </c>
      <c r="J29" s="140" t="s">
        <v>153</v>
      </c>
      <c r="K29" s="141" t="s">
        <v>153</v>
      </c>
      <c r="L29" s="138" t="s">
        <v>153</v>
      </c>
      <c r="M29" s="138"/>
      <c r="N29" s="138"/>
    </row>
    <row r="30" spans="1:15" ht="20.100000000000001" customHeight="1">
      <c r="A30" s="288"/>
      <c r="B30" s="289"/>
      <c r="C30" s="289"/>
      <c r="D30" s="290"/>
      <c r="E30" s="304"/>
      <c r="F30" s="305"/>
      <c r="G30" s="302" t="s">
        <v>153</v>
      </c>
      <c r="H30" s="303"/>
      <c r="I30" s="139" t="s">
        <v>153</v>
      </c>
      <c r="J30" s="140" t="s">
        <v>153</v>
      </c>
      <c r="K30" s="141" t="s">
        <v>153</v>
      </c>
      <c r="L30" s="138" t="s">
        <v>153</v>
      </c>
      <c r="M30" s="138"/>
      <c r="N30" s="138"/>
    </row>
    <row r="31" spans="1:15" ht="20.100000000000001" customHeight="1">
      <c r="A31" s="288"/>
      <c r="B31" s="289"/>
      <c r="C31" s="289"/>
      <c r="D31" s="290"/>
      <c r="E31" s="304"/>
      <c r="F31" s="305"/>
      <c r="G31" s="302" t="s">
        <v>153</v>
      </c>
      <c r="H31" s="303"/>
      <c r="I31" s="139" t="s">
        <v>153</v>
      </c>
      <c r="J31" s="140" t="s">
        <v>153</v>
      </c>
      <c r="K31" s="141" t="s">
        <v>153</v>
      </c>
      <c r="L31" s="138" t="s">
        <v>153</v>
      </c>
      <c r="M31" s="138"/>
      <c r="N31" s="138"/>
    </row>
    <row r="32" spans="1:15" ht="20.100000000000001" customHeight="1">
      <c r="A32" s="288"/>
      <c r="B32" s="289"/>
      <c r="C32" s="289"/>
      <c r="D32" s="290"/>
      <c r="E32" s="304"/>
      <c r="F32" s="305"/>
      <c r="G32" s="302" t="s">
        <v>153</v>
      </c>
      <c r="H32" s="303"/>
      <c r="I32" s="139" t="s">
        <v>153</v>
      </c>
      <c r="J32" s="140" t="s">
        <v>153</v>
      </c>
      <c r="K32" s="141" t="s">
        <v>153</v>
      </c>
      <c r="L32" s="138" t="s">
        <v>153</v>
      </c>
      <c r="M32" s="138"/>
      <c r="N32" s="138"/>
    </row>
    <row r="33" spans="1:15" ht="20.100000000000001" customHeight="1">
      <c r="A33" s="288"/>
      <c r="B33" s="289"/>
      <c r="C33" s="289"/>
      <c r="D33" s="290"/>
      <c r="E33" s="304"/>
      <c r="F33" s="305"/>
      <c r="G33" s="302" t="s">
        <v>153</v>
      </c>
      <c r="H33" s="303"/>
      <c r="I33" s="139" t="s">
        <v>153</v>
      </c>
      <c r="J33" s="140" t="s">
        <v>153</v>
      </c>
      <c r="K33" s="141" t="s">
        <v>153</v>
      </c>
      <c r="L33" s="138" t="s">
        <v>153</v>
      </c>
      <c r="M33" s="138"/>
      <c r="N33" s="138"/>
    </row>
    <row r="34" spans="1:15" ht="20.100000000000001" customHeight="1">
      <c r="A34" s="288"/>
      <c r="B34" s="289"/>
      <c r="C34" s="289"/>
      <c r="D34" s="290"/>
      <c r="E34" s="291"/>
      <c r="F34" s="292"/>
      <c r="G34" s="302" t="s">
        <v>153</v>
      </c>
      <c r="H34" s="303"/>
      <c r="I34" s="139" t="s">
        <v>153</v>
      </c>
      <c r="J34" s="140" t="s">
        <v>153</v>
      </c>
      <c r="K34" s="141" t="s">
        <v>153</v>
      </c>
      <c r="L34" s="138" t="s">
        <v>153</v>
      </c>
      <c r="M34" s="138"/>
      <c r="N34" s="138"/>
    </row>
    <row r="35" spans="1:15" ht="20.100000000000001" customHeight="1">
      <c r="A35" s="288"/>
      <c r="B35" s="289"/>
      <c r="C35" s="289"/>
      <c r="D35" s="290"/>
      <c r="E35" s="291"/>
      <c r="F35" s="292"/>
      <c r="G35" s="302" t="s">
        <v>153</v>
      </c>
      <c r="H35" s="303"/>
      <c r="I35" s="139" t="s">
        <v>153</v>
      </c>
      <c r="J35" s="140" t="s">
        <v>153</v>
      </c>
      <c r="K35" s="141" t="s">
        <v>153</v>
      </c>
      <c r="L35" s="138" t="s">
        <v>153</v>
      </c>
      <c r="M35" s="138"/>
      <c r="N35" s="138"/>
    </row>
    <row r="36" spans="1:15" ht="20.100000000000001" customHeight="1">
      <c r="A36" s="288"/>
      <c r="B36" s="289"/>
      <c r="C36" s="289"/>
      <c r="D36" s="290"/>
      <c r="E36" s="291"/>
      <c r="F36" s="292"/>
      <c r="G36" s="302" t="s">
        <v>153</v>
      </c>
      <c r="H36" s="303"/>
      <c r="I36" s="139" t="s">
        <v>153</v>
      </c>
      <c r="J36" s="140" t="s">
        <v>153</v>
      </c>
      <c r="K36" s="141" t="s">
        <v>153</v>
      </c>
      <c r="L36" s="138" t="s">
        <v>153</v>
      </c>
      <c r="M36" s="138"/>
      <c r="N36" s="138"/>
    </row>
    <row r="37" spans="1:15" ht="20.100000000000001" customHeight="1">
      <c r="A37" s="288"/>
      <c r="B37" s="289"/>
      <c r="C37" s="289"/>
      <c r="D37" s="290"/>
      <c r="E37" s="291"/>
      <c r="F37" s="292"/>
      <c r="G37" s="302" t="s">
        <v>153</v>
      </c>
      <c r="H37" s="303"/>
      <c r="I37" s="139" t="s">
        <v>153</v>
      </c>
      <c r="J37" s="140" t="s">
        <v>153</v>
      </c>
      <c r="K37" s="141" t="s">
        <v>153</v>
      </c>
      <c r="L37" s="138" t="s">
        <v>153</v>
      </c>
      <c r="M37" s="138"/>
      <c r="N37" s="138"/>
    </row>
    <row r="38" spans="1:15" ht="20.100000000000001" customHeight="1">
      <c r="A38" s="288"/>
      <c r="B38" s="289"/>
      <c r="C38" s="289"/>
      <c r="D38" s="290"/>
      <c r="E38" s="291"/>
      <c r="F38" s="292"/>
      <c r="G38" s="302" t="s">
        <v>153</v>
      </c>
      <c r="H38" s="303"/>
      <c r="I38" s="139" t="s">
        <v>153</v>
      </c>
      <c r="J38" s="140" t="s">
        <v>153</v>
      </c>
      <c r="K38" s="141" t="s">
        <v>153</v>
      </c>
      <c r="L38" s="138" t="s">
        <v>153</v>
      </c>
      <c r="M38" s="138"/>
      <c r="N38" s="138"/>
    </row>
    <row r="39" spans="1:15" ht="20.100000000000001" customHeight="1">
      <c r="A39" s="288"/>
      <c r="B39" s="289"/>
      <c r="C39" s="289"/>
      <c r="D39" s="290"/>
      <c r="E39" s="291"/>
      <c r="F39" s="292"/>
      <c r="G39" s="302" t="s">
        <v>153</v>
      </c>
      <c r="H39" s="303"/>
      <c r="I39" s="139" t="s">
        <v>153</v>
      </c>
      <c r="J39" s="140" t="s">
        <v>153</v>
      </c>
      <c r="K39" s="141" t="s">
        <v>153</v>
      </c>
      <c r="L39" s="138" t="s">
        <v>153</v>
      </c>
      <c r="M39" s="138"/>
      <c r="N39" s="138"/>
    </row>
    <row r="40" spans="1:15" ht="20.100000000000001" customHeight="1">
      <c r="A40" s="288"/>
      <c r="B40" s="289"/>
      <c r="C40" s="289"/>
      <c r="D40" s="290"/>
      <c r="E40" s="291"/>
      <c r="F40" s="292"/>
      <c r="G40" s="293" t="s">
        <v>153</v>
      </c>
      <c r="H40" s="294"/>
      <c r="I40" s="139" t="s">
        <v>153</v>
      </c>
      <c r="J40" s="140" t="s">
        <v>153</v>
      </c>
      <c r="K40" s="141" t="s">
        <v>153</v>
      </c>
      <c r="L40" s="138" t="s">
        <v>153</v>
      </c>
      <c r="M40" s="138"/>
      <c r="N40" s="138"/>
      <c r="O40" s="138"/>
    </row>
    <row r="41" spans="1:15" ht="20.100000000000001" customHeight="1">
      <c r="A41" s="295"/>
      <c r="B41" s="296"/>
      <c r="C41" s="296"/>
      <c r="D41" s="297"/>
      <c r="E41" s="298"/>
      <c r="F41" s="299"/>
      <c r="G41" s="300" t="s">
        <v>153</v>
      </c>
      <c r="H41" s="301"/>
      <c r="I41" s="144" t="s">
        <v>153</v>
      </c>
      <c r="J41" s="140" t="s">
        <v>153</v>
      </c>
      <c r="K41" s="145" t="s">
        <v>153</v>
      </c>
      <c r="L41" s="138" t="s">
        <v>153</v>
      </c>
      <c r="M41" s="138"/>
      <c r="N41" s="138"/>
      <c r="O41" s="146"/>
    </row>
    <row r="42" spans="1:15" ht="24.95" customHeight="1">
      <c r="A42" s="4"/>
      <c r="B42" s="4"/>
      <c r="C42" s="285"/>
      <c r="D42" s="285"/>
      <c r="E42" s="285"/>
      <c r="F42" s="4"/>
      <c r="G42" s="286" t="s">
        <v>31</v>
      </c>
      <c r="H42" s="286"/>
      <c r="I42" s="286"/>
      <c r="J42" s="287"/>
      <c r="K42" s="287"/>
      <c r="L42" s="138"/>
      <c r="M42" s="13"/>
      <c r="N42" s="13"/>
      <c r="O42" s="13"/>
    </row>
    <row r="43" spans="1:15" ht="20.100000000000001" customHeight="1">
      <c r="A43" s="4"/>
      <c r="B43" s="4"/>
      <c r="C43" s="4"/>
      <c r="D43" s="4"/>
      <c r="E43" s="4"/>
      <c r="F43" s="4"/>
      <c r="G43" s="4"/>
      <c r="H43" s="4"/>
      <c r="I43" s="4"/>
      <c r="J43" s="4"/>
      <c r="K43" s="4"/>
      <c r="L43" s="138"/>
    </row>
    <row r="44" spans="1:15" ht="30" customHeight="1">
      <c r="A44" s="4"/>
      <c r="B44" s="4"/>
      <c r="C44" s="4"/>
      <c r="D44" s="4"/>
      <c r="E44" s="4"/>
      <c r="F44" s="4"/>
      <c r="G44" s="4"/>
      <c r="H44" s="4"/>
      <c r="I44" s="4"/>
      <c r="J44" s="4"/>
      <c r="K44" s="4"/>
      <c r="L44" s="138"/>
    </row>
    <row r="45" spans="1:15" ht="30" customHeight="1">
      <c r="A45" s="4"/>
      <c r="B45" s="4"/>
      <c r="C45" s="4"/>
      <c r="D45" s="4"/>
      <c r="E45" s="4"/>
      <c r="F45" s="4"/>
      <c r="G45" s="4"/>
      <c r="H45" s="4"/>
      <c r="I45" s="4"/>
      <c r="J45" s="4"/>
      <c r="K45" s="4"/>
      <c r="L45" s="138"/>
    </row>
    <row r="46" spans="1:15" ht="30" customHeight="1">
      <c r="A46" s="4"/>
      <c r="B46" s="4"/>
      <c r="C46" s="4"/>
      <c r="D46" s="4"/>
      <c r="E46" s="4"/>
      <c r="F46" s="4"/>
      <c r="G46" s="4"/>
      <c r="H46" s="4"/>
      <c r="I46" s="4"/>
      <c r="J46" s="4"/>
      <c r="K46" s="4"/>
      <c r="L46" s="138"/>
    </row>
    <row r="47" spans="1:15" ht="30" customHeight="1">
      <c r="A47" s="4"/>
      <c r="B47" s="4"/>
      <c r="C47" s="4"/>
      <c r="D47" s="4"/>
      <c r="E47" s="4"/>
      <c r="F47" s="4"/>
      <c r="G47" s="4"/>
      <c r="H47" s="4"/>
      <c r="I47" s="4"/>
      <c r="J47" s="4"/>
      <c r="K47" s="4"/>
    </row>
    <row r="48" spans="1:15" ht="30" customHeight="1">
      <c r="A48" s="4"/>
      <c r="B48" s="4"/>
      <c r="C48" s="4"/>
      <c r="D48" s="4"/>
      <c r="E48" s="4"/>
      <c r="F48" s="4"/>
      <c r="G48" s="4"/>
      <c r="H48" s="4"/>
      <c r="I48" s="4"/>
      <c r="J48" s="4"/>
      <c r="K48" s="4"/>
    </row>
    <row r="49" spans="1:11" ht="30" customHeight="1">
      <c r="A49" s="4"/>
      <c r="B49" s="4"/>
      <c r="C49" s="4"/>
      <c r="D49" s="4"/>
      <c r="E49" s="4"/>
      <c r="F49" s="4"/>
      <c r="G49" s="4"/>
      <c r="H49" s="4"/>
      <c r="I49" s="4"/>
      <c r="J49" s="4"/>
      <c r="K49" s="4"/>
    </row>
    <row r="50" spans="1:11" ht="30" customHeight="1">
      <c r="A50" s="4"/>
      <c r="B50" s="4"/>
      <c r="C50" s="4"/>
      <c r="D50" s="4"/>
      <c r="E50" s="4"/>
      <c r="F50" s="4"/>
      <c r="G50" s="4"/>
      <c r="H50" s="4"/>
      <c r="I50" s="4"/>
      <c r="J50" s="4"/>
      <c r="K50" s="4"/>
    </row>
    <row r="51" spans="1:11" ht="30" customHeight="1">
      <c r="A51" s="4"/>
      <c r="B51" s="4"/>
      <c r="C51" s="4"/>
      <c r="D51" s="4"/>
      <c r="E51" s="4"/>
      <c r="F51" s="4"/>
      <c r="G51" s="4"/>
      <c r="H51" s="4"/>
      <c r="I51" s="4"/>
      <c r="J51" s="4"/>
      <c r="K51" s="4"/>
    </row>
    <row r="52" spans="1:11" ht="30" customHeight="1">
      <c r="A52" s="4"/>
      <c r="B52" s="4"/>
      <c r="C52" s="4"/>
      <c r="D52" s="4"/>
      <c r="E52" s="4"/>
      <c r="F52" s="4"/>
      <c r="G52" s="4"/>
      <c r="H52" s="4"/>
      <c r="I52" s="4"/>
      <c r="J52" s="4"/>
      <c r="K52" s="4"/>
    </row>
    <row r="53" spans="1:11">
      <c r="A53" s="4"/>
      <c r="B53" s="4"/>
      <c r="C53" s="4"/>
      <c r="D53" s="4"/>
      <c r="E53" s="4"/>
      <c r="F53" s="4"/>
      <c r="G53" s="4"/>
      <c r="H53" s="4"/>
      <c r="I53" s="4"/>
      <c r="J53" s="4"/>
      <c r="K53" s="4"/>
    </row>
    <row r="54" spans="1:11">
      <c r="A54" s="4"/>
      <c r="B54" s="4"/>
      <c r="C54" s="4"/>
      <c r="D54" s="4"/>
      <c r="E54" s="4"/>
      <c r="F54" s="4"/>
      <c r="G54" s="4"/>
      <c r="H54" s="4"/>
      <c r="I54" s="4"/>
      <c r="J54" s="4"/>
      <c r="K54" s="4"/>
    </row>
  </sheetData>
  <sheetProtection algorithmName="SHA-512" hashValue="KsSnRCyiYaYqAAsJlvjOiAmUZ0idAYJqLHYERsl5c94Y7uFQiIKOQpQT3cB3nVlhO1jkfchNd9fMCRmsxgi6iw==" saltValue="2FjyfC/sFEwIAdijkLqTxQ==" spinCount="100000" sheet="1" objects="1" scenarios="1"/>
  <mergeCells count="100">
    <mergeCell ref="A1:C1"/>
    <mergeCell ref="I1:K1"/>
    <mergeCell ref="B2:E3"/>
    <mergeCell ref="M2:N2"/>
    <mergeCell ref="H3:K3"/>
    <mergeCell ref="A9:B9"/>
    <mergeCell ref="A5:B5"/>
    <mergeCell ref="H5:K6"/>
    <mergeCell ref="A6:B7"/>
    <mergeCell ref="C6:C7"/>
    <mergeCell ref="D6:D7"/>
    <mergeCell ref="E6:E7"/>
    <mergeCell ref="M6:N6"/>
    <mergeCell ref="H7:J7"/>
    <mergeCell ref="M7:N7"/>
    <mergeCell ref="A8:B8"/>
    <mergeCell ref="H8:J8"/>
    <mergeCell ref="C4:E4"/>
    <mergeCell ref="H4:K4"/>
    <mergeCell ref="A20:D20"/>
    <mergeCell ref="E20:F20"/>
    <mergeCell ref="G20:H20"/>
    <mergeCell ref="J20:K20"/>
    <mergeCell ref="A10:B10"/>
    <mergeCell ref="J10:K10"/>
    <mergeCell ref="A11:B11"/>
    <mergeCell ref="A12:B12"/>
    <mergeCell ref="H12:K12"/>
    <mergeCell ref="A13:B13"/>
    <mergeCell ref="H13:K13"/>
    <mergeCell ref="A14:B14"/>
    <mergeCell ref="J14:K14"/>
    <mergeCell ref="A16:B16"/>
    <mergeCell ref="A17:B18"/>
    <mergeCell ref="C17:K18"/>
    <mergeCell ref="A21:D21"/>
    <mergeCell ref="E21:F21"/>
    <mergeCell ref="G21:H21"/>
    <mergeCell ref="A22:D22"/>
    <mergeCell ref="E22:F22"/>
    <mergeCell ref="G22:H22"/>
    <mergeCell ref="A23:D23"/>
    <mergeCell ref="E23:F23"/>
    <mergeCell ref="G23:H23"/>
    <mergeCell ref="A24:D24"/>
    <mergeCell ref="E24:F24"/>
    <mergeCell ref="G24:H24"/>
    <mergeCell ref="A25:D25"/>
    <mergeCell ref="E25:F25"/>
    <mergeCell ref="G25:H25"/>
    <mergeCell ref="A26:D26"/>
    <mergeCell ref="E26:F26"/>
    <mergeCell ref="G26:H26"/>
    <mergeCell ref="A27:D27"/>
    <mergeCell ref="E27:F27"/>
    <mergeCell ref="G27:H27"/>
    <mergeCell ref="A28:D28"/>
    <mergeCell ref="E28:F28"/>
    <mergeCell ref="G28:H28"/>
    <mergeCell ref="A29:D29"/>
    <mergeCell ref="E29:F29"/>
    <mergeCell ref="G29:H29"/>
    <mergeCell ref="A30:D30"/>
    <mergeCell ref="E30:F30"/>
    <mergeCell ref="G30:H30"/>
    <mergeCell ref="A31:D31"/>
    <mergeCell ref="E31:F31"/>
    <mergeCell ref="G31:H31"/>
    <mergeCell ref="A32:D32"/>
    <mergeCell ref="E32:F32"/>
    <mergeCell ref="G32:H32"/>
    <mergeCell ref="A33:D33"/>
    <mergeCell ref="E33:F33"/>
    <mergeCell ref="G33:H33"/>
    <mergeCell ref="A34:D34"/>
    <mergeCell ref="E34:F34"/>
    <mergeCell ref="G34:H34"/>
    <mergeCell ref="A35:D35"/>
    <mergeCell ref="E35:F35"/>
    <mergeCell ref="G35:H35"/>
    <mergeCell ref="A36:D36"/>
    <mergeCell ref="E36:F36"/>
    <mergeCell ref="G36:H36"/>
    <mergeCell ref="A37:D37"/>
    <mergeCell ref="E37:F37"/>
    <mergeCell ref="G37:H37"/>
    <mergeCell ref="A38:D38"/>
    <mergeCell ref="E38:F38"/>
    <mergeCell ref="G38:H38"/>
    <mergeCell ref="A39:D39"/>
    <mergeCell ref="E39:F39"/>
    <mergeCell ref="G39:H39"/>
    <mergeCell ref="C42:E42"/>
    <mergeCell ref="G42:K42"/>
    <mergeCell ref="A40:D40"/>
    <mergeCell ref="E40:F40"/>
    <mergeCell ref="G40:H40"/>
    <mergeCell ref="A41:D41"/>
    <mergeCell ref="E41:F41"/>
    <mergeCell ref="G41:H41"/>
  </mergeCells>
  <phoneticPr fontId="3"/>
  <conditionalFormatting sqref="H3:H4">
    <cfRule type="expression" dxfId="19" priority="3">
      <formula>$H$4&lt;&gt;VLOOKUP($H$2,業者データ,5,0)</formula>
    </cfRule>
  </conditionalFormatting>
  <conditionalFormatting sqref="H5">
    <cfRule type="expression" dxfId="18" priority="5">
      <formula>$H$5&lt;&gt;VLOOKUP($H$2,業者データ,2,0)</formula>
    </cfRule>
  </conditionalFormatting>
  <conditionalFormatting sqref="H10:H11">
    <cfRule type="expression" dxfId="17" priority="2">
      <formula>$H$11&lt;&gt;VLOOKUP($H$2,業者データ,8,0)</formula>
    </cfRule>
  </conditionalFormatting>
  <conditionalFormatting sqref="H12">
    <cfRule type="expression" dxfId="16" priority="7">
      <formula>$H$12&lt;&gt;VLOOKUP($H$2,業者データ,10,0)</formula>
    </cfRule>
  </conditionalFormatting>
  <conditionalFormatting sqref="H13">
    <cfRule type="expression" dxfId="15" priority="8">
      <formula>$H$13&lt;&gt;VLOOKUP($H$2,業者データ,11,0)</formula>
    </cfRule>
  </conditionalFormatting>
  <conditionalFormatting sqref="H14">
    <cfRule type="expression" dxfId="14" priority="9">
      <formula>$H$14&lt;&gt;VLOOKUP($H$2,業者データ,12,0)</formula>
    </cfRule>
  </conditionalFormatting>
  <conditionalFormatting sqref="H8:J8">
    <cfRule type="expression" dxfId="13" priority="4">
      <formula>$H$8&lt;&gt;VLOOKUP($H$2,業者データ,7,0)</formula>
    </cfRule>
  </conditionalFormatting>
  <conditionalFormatting sqref="I1:K1">
    <cfRule type="cellIs" dxfId="12" priority="6" operator="equal">
      <formula>#REF!</formula>
    </cfRule>
  </conditionalFormatting>
  <conditionalFormatting sqref="J10:J11">
    <cfRule type="expression" dxfId="11" priority="1">
      <formula>$J$11&lt;&gt;VLOOKUP($H$2,業者データ,9,0)</formula>
    </cfRule>
  </conditionalFormatting>
  <conditionalFormatting sqref="J14:K14">
    <cfRule type="expression" dxfId="10" priority="10">
      <formula>$J$14&lt;&gt;VLOOKUP($H$2,業者データ,13,0)</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8A63-9C29-4A81-BB2A-EFEB4E0367C7}">
  <sheetPr>
    <tabColor rgb="FFFF0000"/>
  </sheetPr>
  <dimension ref="A1:AE394"/>
  <sheetViews>
    <sheetView workbookViewId="0">
      <selection activeCell="C13" sqref="C13:D13"/>
    </sheetView>
  </sheetViews>
  <sheetFormatPr defaultRowHeight="13.5"/>
  <cols>
    <col min="1" max="2" width="3.625" style="171" customWidth="1"/>
    <col min="3" max="3" width="9.625" style="171" customWidth="1"/>
    <col min="4" max="4" width="12.625" style="171" customWidth="1"/>
    <col min="5" max="5" width="8.625" style="171" customWidth="1"/>
    <col min="6" max="6" width="5.625" style="171" customWidth="1"/>
    <col min="7" max="7" width="7.625" style="171" customWidth="1"/>
    <col min="8" max="8" width="5.625" style="171" customWidth="1"/>
    <col min="9" max="9" width="7.625" style="171" customWidth="1"/>
    <col min="10" max="11" width="6.625" style="171" customWidth="1"/>
    <col min="12" max="12" width="5.625" style="171" customWidth="1"/>
    <col min="13" max="18" width="10.625" style="171" customWidth="1"/>
    <col min="19" max="19" width="9" style="171"/>
    <col min="20" max="26" width="9" style="171" hidden="1" customWidth="1"/>
    <col min="27" max="27" width="9.125" style="171" hidden="1" customWidth="1"/>
    <col min="28" max="16384" width="9" style="171"/>
  </cols>
  <sheetData>
    <row r="1" spans="1:31" ht="30" customHeight="1">
      <c r="A1" s="398" t="s">
        <v>154</v>
      </c>
      <c r="B1" s="398"/>
      <c r="C1" s="398"/>
      <c r="E1" s="184" t="s">
        <v>26</v>
      </c>
      <c r="F1" s="184"/>
      <c r="G1" s="184"/>
      <c r="H1" s="184"/>
      <c r="I1" s="184"/>
      <c r="J1" s="184"/>
      <c r="K1" s="184"/>
      <c r="L1" s="184"/>
      <c r="M1" s="184"/>
      <c r="N1" s="185"/>
      <c r="W1" s="171" t="s">
        <v>129</v>
      </c>
    </row>
    <row r="2" spans="1:31" ht="20.100000000000001" customHeight="1">
      <c r="B2" s="399" t="s">
        <v>51</v>
      </c>
      <c r="C2" s="399"/>
      <c r="D2" s="399"/>
      <c r="E2" s="173"/>
      <c r="F2" s="173"/>
      <c r="G2" s="173"/>
      <c r="H2" s="173"/>
      <c r="I2" s="173"/>
      <c r="J2" s="400">
        <v>45188</v>
      </c>
      <c r="K2" s="400"/>
      <c r="L2" s="400"/>
      <c r="M2" s="400"/>
      <c r="N2" s="186"/>
      <c r="W2" s="171" t="s">
        <v>153</v>
      </c>
      <c r="X2" s="171" t="s">
        <v>153</v>
      </c>
      <c r="Y2" s="171" t="s">
        <v>153</v>
      </c>
      <c r="Z2" s="171" t="s">
        <v>153</v>
      </c>
      <c r="AA2" s="171">
        <v>1</v>
      </c>
      <c r="AB2" s="171" t="s">
        <v>153</v>
      </c>
    </row>
    <row r="3" spans="1:31" ht="15" customHeight="1">
      <c r="B3" s="401" t="s">
        <v>11</v>
      </c>
      <c r="C3" s="401"/>
      <c r="D3" s="401"/>
      <c r="E3" s="401"/>
      <c r="F3" s="401"/>
      <c r="G3" s="187"/>
      <c r="H3" s="188"/>
      <c r="I3" s="188"/>
      <c r="J3" s="188"/>
      <c r="K3" s="188"/>
      <c r="L3" s="188"/>
      <c r="M3" s="175"/>
      <c r="N3" s="175"/>
      <c r="W3" s="171" t="s">
        <v>153</v>
      </c>
      <c r="X3" s="171" t="s">
        <v>153</v>
      </c>
      <c r="Y3" s="171" t="s">
        <v>153</v>
      </c>
      <c r="Z3" s="171" t="s">
        <v>153</v>
      </c>
      <c r="AA3" s="171">
        <v>2</v>
      </c>
      <c r="AB3" s="171" t="s">
        <v>153</v>
      </c>
    </row>
    <row r="4" spans="1:31" ht="35.25" customHeight="1">
      <c r="B4" s="401"/>
      <c r="C4" s="401"/>
      <c r="D4" s="401"/>
      <c r="E4" s="401"/>
      <c r="F4" s="401"/>
      <c r="G4" s="189" t="s">
        <v>7</v>
      </c>
      <c r="H4" s="402" t="s">
        <v>155</v>
      </c>
      <c r="I4" s="402"/>
      <c r="J4" s="402"/>
      <c r="K4" s="402"/>
      <c r="L4" s="402"/>
      <c r="M4" s="403"/>
      <c r="N4" s="190" t="s">
        <v>92</v>
      </c>
      <c r="O4" s="191" t="s">
        <v>93</v>
      </c>
      <c r="W4" s="171" t="s">
        <v>153</v>
      </c>
      <c r="X4" s="171" t="s">
        <v>153</v>
      </c>
      <c r="Y4" s="171" t="s">
        <v>153</v>
      </c>
      <c r="Z4" s="171" t="s">
        <v>153</v>
      </c>
      <c r="AA4" s="171">
        <v>3</v>
      </c>
      <c r="AB4" s="171" t="s">
        <v>153</v>
      </c>
    </row>
    <row r="5" spans="1:31" ht="24.95" customHeight="1">
      <c r="F5" s="192"/>
      <c r="G5" s="193" t="s">
        <v>8</v>
      </c>
      <c r="H5" s="404" t="s">
        <v>148</v>
      </c>
      <c r="I5" s="404"/>
      <c r="J5" s="404"/>
      <c r="K5" s="404"/>
      <c r="L5" s="404"/>
      <c r="M5" s="405"/>
      <c r="N5" s="195">
        <v>1</v>
      </c>
      <c r="O5" s="196">
        <v>1</v>
      </c>
      <c r="W5" s="171" t="s">
        <v>153</v>
      </c>
      <c r="X5" s="171" t="s">
        <v>153</v>
      </c>
      <c r="Y5" s="171" t="s">
        <v>153</v>
      </c>
      <c r="Z5" s="171" t="s">
        <v>153</v>
      </c>
      <c r="AA5" s="171">
        <v>4</v>
      </c>
      <c r="AB5" s="171" t="s">
        <v>153</v>
      </c>
    </row>
    <row r="6" spans="1:31" ht="24.95" customHeight="1">
      <c r="F6" s="197"/>
      <c r="G6" s="198"/>
      <c r="H6" s="378"/>
      <c r="I6" s="378"/>
      <c r="J6" s="378"/>
      <c r="K6" s="378"/>
      <c r="L6" s="378"/>
      <c r="M6" s="199" t="s">
        <v>50</v>
      </c>
      <c r="N6" s="200"/>
      <c r="W6" s="171" t="s">
        <v>153</v>
      </c>
      <c r="X6" s="171" t="s">
        <v>153</v>
      </c>
      <c r="Y6" s="171" t="s">
        <v>153</v>
      </c>
      <c r="Z6" s="171" t="s">
        <v>153</v>
      </c>
      <c r="AA6" s="171">
        <v>5</v>
      </c>
      <c r="AB6" s="171" t="s">
        <v>153</v>
      </c>
    </row>
    <row r="7" spans="1:31" ht="20.100000000000001" customHeight="1">
      <c r="F7" s="197"/>
      <c r="G7" s="174" t="s">
        <v>21</v>
      </c>
      <c r="H7" s="379" t="s">
        <v>149</v>
      </c>
      <c r="I7" s="379"/>
      <c r="J7" s="379"/>
      <c r="K7" s="379"/>
      <c r="L7" s="379"/>
      <c r="M7" s="201"/>
      <c r="N7" s="202"/>
      <c r="W7" s="171" t="s">
        <v>153</v>
      </c>
      <c r="X7" s="171" t="s">
        <v>153</v>
      </c>
      <c r="Y7" s="171" t="s">
        <v>153</v>
      </c>
      <c r="Z7" s="171" t="s">
        <v>153</v>
      </c>
      <c r="AA7" s="171">
        <v>6</v>
      </c>
      <c r="AB7" s="171" t="s">
        <v>153</v>
      </c>
    </row>
    <row r="8" spans="1:31" ht="20.100000000000001" customHeight="1">
      <c r="A8" s="380" t="s">
        <v>25</v>
      </c>
      <c r="B8" s="381"/>
      <c r="C8" s="203">
        <v>231000</v>
      </c>
      <c r="D8" s="173"/>
      <c r="E8" s="173"/>
      <c r="F8" s="173"/>
      <c r="G8" s="173"/>
      <c r="H8" s="173"/>
      <c r="I8" s="173"/>
      <c r="J8" s="173"/>
      <c r="K8" s="173"/>
      <c r="L8" s="173"/>
      <c r="M8" s="173"/>
      <c r="N8" s="173"/>
      <c r="R8" s="183"/>
      <c r="W8" s="171" t="s">
        <v>153</v>
      </c>
      <c r="X8" s="171" t="s">
        <v>153</v>
      </c>
      <c r="Y8" s="171" t="s">
        <v>153</v>
      </c>
      <c r="Z8" s="171" t="s">
        <v>153</v>
      </c>
      <c r="AA8" s="171">
        <v>7</v>
      </c>
      <c r="AB8" s="171" t="s">
        <v>153</v>
      </c>
    </row>
    <row r="9" spans="1:31" ht="15" customHeight="1">
      <c r="A9" s="382" t="s">
        <v>29</v>
      </c>
      <c r="B9" s="383"/>
      <c r="C9" s="386" t="s">
        <v>152</v>
      </c>
      <c r="D9" s="387"/>
      <c r="E9" s="387"/>
      <c r="F9" s="387"/>
      <c r="G9" s="387"/>
      <c r="H9" s="387"/>
      <c r="I9" s="387"/>
      <c r="J9" s="387"/>
      <c r="K9" s="387"/>
      <c r="L9" s="387"/>
      <c r="M9" s="388"/>
      <c r="N9" s="204"/>
      <c r="W9" s="171" t="s">
        <v>153</v>
      </c>
      <c r="X9" s="171" t="s">
        <v>153</v>
      </c>
      <c r="Y9" s="171" t="s">
        <v>153</v>
      </c>
      <c r="Z9" s="171" t="s">
        <v>153</v>
      </c>
      <c r="AA9" s="171">
        <v>8</v>
      </c>
      <c r="AB9" s="171" t="s">
        <v>153</v>
      </c>
    </row>
    <row r="10" spans="1:31" ht="15" customHeight="1">
      <c r="A10" s="384"/>
      <c r="B10" s="385"/>
      <c r="C10" s="389"/>
      <c r="D10" s="390"/>
      <c r="E10" s="390"/>
      <c r="F10" s="390"/>
      <c r="G10" s="390"/>
      <c r="H10" s="390"/>
      <c r="I10" s="390"/>
      <c r="J10" s="390"/>
      <c r="K10" s="390"/>
      <c r="L10" s="390"/>
      <c r="M10" s="391"/>
      <c r="N10" s="204"/>
      <c r="W10" s="171" t="s">
        <v>153</v>
      </c>
      <c r="X10" s="171" t="s">
        <v>153</v>
      </c>
      <c r="Y10" s="171" t="s">
        <v>153</v>
      </c>
      <c r="Z10" s="171" t="s">
        <v>153</v>
      </c>
      <c r="AA10" s="171">
        <v>9</v>
      </c>
      <c r="AB10" s="171" t="s">
        <v>153</v>
      </c>
    </row>
    <row r="11" spans="1:31" ht="15" customHeight="1">
      <c r="A11" s="172"/>
      <c r="B11" s="172"/>
      <c r="C11" s="178"/>
      <c r="D11" s="178"/>
      <c r="E11" s="178"/>
      <c r="F11" s="178"/>
      <c r="G11" s="178"/>
      <c r="H11" s="178"/>
      <c r="I11" s="178"/>
      <c r="J11" s="178"/>
      <c r="K11" s="178"/>
      <c r="L11" s="178"/>
      <c r="M11" s="179" t="s">
        <v>12</v>
      </c>
      <c r="N11" s="177"/>
      <c r="O11" s="180"/>
      <c r="P11" s="180"/>
      <c r="Q11" s="180"/>
      <c r="R11" s="180"/>
      <c r="S11" s="180"/>
      <c r="T11" s="180"/>
      <c r="U11" s="180"/>
      <c r="V11" s="180"/>
      <c r="W11" s="171" t="s">
        <v>153</v>
      </c>
      <c r="X11" s="171" t="s">
        <v>153</v>
      </c>
      <c r="Y11" s="171" t="s">
        <v>153</v>
      </c>
      <c r="Z11" s="171" t="s">
        <v>153</v>
      </c>
      <c r="AA11" s="171">
        <v>10</v>
      </c>
      <c r="AB11" s="171" t="s">
        <v>153</v>
      </c>
      <c r="AC11" s="180"/>
      <c r="AD11" s="180"/>
      <c r="AE11" s="180"/>
    </row>
    <row r="12" spans="1:31" ht="24.95" customHeight="1">
      <c r="A12" s="205" t="s">
        <v>14</v>
      </c>
      <c r="B12" s="206" t="s">
        <v>15</v>
      </c>
      <c r="C12" s="392" t="s">
        <v>5</v>
      </c>
      <c r="D12" s="393"/>
      <c r="E12" s="394" t="s">
        <v>16</v>
      </c>
      <c r="F12" s="395"/>
      <c r="G12" s="208" t="s">
        <v>4</v>
      </c>
      <c r="H12" s="208" t="s">
        <v>6</v>
      </c>
      <c r="I12" s="207" t="s">
        <v>3</v>
      </c>
      <c r="J12" s="396" t="s">
        <v>1</v>
      </c>
      <c r="K12" s="397"/>
      <c r="L12" s="209" t="s">
        <v>9</v>
      </c>
      <c r="M12" s="210" t="s">
        <v>10</v>
      </c>
      <c r="N12" s="211" t="s">
        <v>95</v>
      </c>
      <c r="O12" s="211" t="s">
        <v>49</v>
      </c>
      <c r="P12" s="211" t="s">
        <v>87</v>
      </c>
      <c r="Q12" s="211" t="s">
        <v>125</v>
      </c>
      <c r="R12" s="181" t="s">
        <v>86</v>
      </c>
      <c r="S12" s="180" t="s">
        <v>128</v>
      </c>
      <c r="T12" s="182"/>
      <c r="U12" s="182"/>
      <c r="V12" s="182"/>
      <c r="W12" s="171" t="s">
        <v>153</v>
      </c>
      <c r="X12" s="171" t="s">
        <v>153</v>
      </c>
      <c r="Y12" s="171" t="s">
        <v>153</v>
      </c>
      <c r="Z12" s="171" t="s">
        <v>153</v>
      </c>
      <c r="AA12" s="171">
        <v>11</v>
      </c>
      <c r="AB12" s="171" t="s">
        <v>153</v>
      </c>
      <c r="AC12" s="182"/>
      <c r="AD12" s="182"/>
      <c r="AE12" s="182"/>
    </row>
    <row r="13" spans="1:31" ht="21.95" customHeight="1">
      <c r="A13" s="212">
        <v>9</v>
      </c>
      <c r="B13" s="213">
        <v>1</v>
      </c>
      <c r="C13" s="412" t="s">
        <v>156</v>
      </c>
      <c r="D13" s="413"/>
      <c r="E13" s="414"/>
      <c r="F13" s="415"/>
      <c r="G13" s="214">
        <v>1</v>
      </c>
      <c r="H13" s="215" t="s">
        <v>157</v>
      </c>
      <c r="I13" s="216">
        <v>100</v>
      </c>
      <c r="J13" s="416">
        <v>2000</v>
      </c>
      <c r="K13" s="417"/>
      <c r="L13" s="217"/>
      <c r="M13" s="218" t="s">
        <v>153</v>
      </c>
      <c r="N13" s="219">
        <v>20</v>
      </c>
      <c r="O13" s="219"/>
      <c r="P13" s="219"/>
      <c r="Q13" s="219"/>
      <c r="R13" s="183" t="s">
        <v>153</v>
      </c>
      <c r="S13" s="183">
        <v>0</v>
      </c>
      <c r="T13" s="183" t="s">
        <v>153</v>
      </c>
      <c r="U13" s="183" t="s">
        <v>153</v>
      </c>
      <c r="V13" s="183" t="s">
        <v>153</v>
      </c>
      <c r="W13" s="171" t="s">
        <v>153</v>
      </c>
      <c r="X13" s="171" t="s">
        <v>153</v>
      </c>
      <c r="Y13" s="171" t="s">
        <v>153</v>
      </c>
      <c r="Z13" s="171" t="s">
        <v>153</v>
      </c>
      <c r="AA13" s="171">
        <v>12</v>
      </c>
      <c r="AB13" s="171" t="s">
        <v>153</v>
      </c>
      <c r="AC13" s="183"/>
      <c r="AD13" s="183"/>
      <c r="AE13" s="183"/>
    </row>
    <row r="14" spans="1:31" ht="21.95" customHeight="1">
      <c r="A14" s="212"/>
      <c r="B14" s="220">
        <v>2</v>
      </c>
      <c r="C14" s="406" t="s">
        <v>158</v>
      </c>
      <c r="D14" s="407"/>
      <c r="E14" s="408"/>
      <c r="F14" s="409"/>
      <c r="G14" s="221">
        <v>1</v>
      </c>
      <c r="H14" s="222" t="s">
        <v>159</v>
      </c>
      <c r="I14" s="223">
        <v>2000</v>
      </c>
      <c r="J14" s="410">
        <v>2000</v>
      </c>
      <c r="K14" s="411"/>
      <c r="L14" s="224"/>
      <c r="M14" s="225" t="s">
        <v>153</v>
      </c>
      <c r="N14" s="219"/>
      <c r="O14" s="219"/>
      <c r="P14" s="219"/>
      <c r="Q14" s="219"/>
      <c r="R14" s="183" t="s">
        <v>153</v>
      </c>
      <c r="S14" s="183">
        <v>0</v>
      </c>
      <c r="T14" s="183" t="s">
        <v>153</v>
      </c>
      <c r="U14" s="183" t="s">
        <v>153</v>
      </c>
      <c r="V14" s="183" t="s">
        <v>153</v>
      </c>
      <c r="W14" s="171" t="s">
        <v>153</v>
      </c>
      <c r="X14" s="171" t="s">
        <v>153</v>
      </c>
      <c r="Y14" s="171" t="s">
        <v>153</v>
      </c>
      <c r="Z14" s="171" t="s">
        <v>153</v>
      </c>
      <c r="AA14" s="171">
        <v>13</v>
      </c>
      <c r="AB14" s="171" t="s">
        <v>153</v>
      </c>
      <c r="AC14" s="183"/>
      <c r="AD14" s="183"/>
      <c r="AE14" s="183"/>
    </row>
    <row r="15" spans="1:31" ht="21.95" customHeight="1">
      <c r="A15" s="212"/>
      <c r="B15" s="220">
        <v>10</v>
      </c>
      <c r="C15" s="406" t="s">
        <v>160</v>
      </c>
      <c r="D15" s="407"/>
      <c r="E15" s="408"/>
      <c r="F15" s="409"/>
      <c r="G15" s="221">
        <v>1</v>
      </c>
      <c r="H15" s="222" t="s">
        <v>161</v>
      </c>
      <c r="I15" s="223">
        <v>8000</v>
      </c>
      <c r="J15" s="410">
        <v>8000</v>
      </c>
      <c r="K15" s="411"/>
      <c r="L15" s="224"/>
      <c r="M15" s="225" t="s">
        <v>153</v>
      </c>
      <c r="N15" s="219"/>
      <c r="O15" s="219"/>
      <c r="P15" s="219"/>
      <c r="Q15" s="219"/>
      <c r="R15" s="183" t="s">
        <v>153</v>
      </c>
      <c r="S15" s="183">
        <v>0</v>
      </c>
      <c r="T15" s="183" t="s">
        <v>153</v>
      </c>
      <c r="U15" s="183" t="s">
        <v>153</v>
      </c>
      <c r="V15" s="183" t="s">
        <v>153</v>
      </c>
      <c r="W15" s="171" t="s">
        <v>153</v>
      </c>
      <c r="X15" s="171" t="s">
        <v>153</v>
      </c>
      <c r="Y15" s="171" t="s">
        <v>153</v>
      </c>
      <c r="Z15" s="171" t="s">
        <v>153</v>
      </c>
      <c r="AA15" s="171">
        <v>14</v>
      </c>
      <c r="AB15" s="171" t="s">
        <v>153</v>
      </c>
      <c r="AC15" s="183"/>
      <c r="AD15" s="183"/>
      <c r="AE15" s="183"/>
    </row>
    <row r="16" spans="1:31" ht="21.95" customHeight="1">
      <c r="A16" s="212"/>
      <c r="B16" s="220">
        <v>11</v>
      </c>
      <c r="C16" s="406" t="s">
        <v>162</v>
      </c>
      <c r="D16" s="407"/>
      <c r="E16" s="408"/>
      <c r="F16" s="409"/>
      <c r="G16" s="221">
        <v>30</v>
      </c>
      <c r="H16" s="222" t="s">
        <v>163</v>
      </c>
      <c r="I16" s="223">
        <v>110</v>
      </c>
      <c r="J16" s="410">
        <v>3300</v>
      </c>
      <c r="K16" s="411"/>
      <c r="L16" s="224"/>
      <c r="M16" s="225" t="s">
        <v>153</v>
      </c>
      <c r="N16" s="226"/>
      <c r="O16" s="219"/>
      <c r="P16" s="219"/>
      <c r="Q16" s="219"/>
      <c r="R16" s="183" t="s">
        <v>153</v>
      </c>
      <c r="S16" s="183">
        <v>0</v>
      </c>
      <c r="T16" s="183" t="s">
        <v>153</v>
      </c>
      <c r="U16" s="183" t="s">
        <v>153</v>
      </c>
      <c r="V16" s="183" t="s">
        <v>153</v>
      </c>
      <c r="W16" s="171" t="s">
        <v>153</v>
      </c>
      <c r="X16" s="171" t="s">
        <v>153</v>
      </c>
      <c r="Y16" s="171" t="s">
        <v>153</v>
      </c>
      <c r="Z16" s="171" t="s">
        <v>153</v>
      </c>
      <c r="AA16" s="171">
        <v>15</v>
      </c>
      <c r="AB16" s="171" t="s">
        <v>153</v>
      </c>
      <c r="AC16" s="183"/>
      <c r="AD16" s="183"/>
      <c r="AE16" s="183"/>
    </row>
    <row r="17" spans="1:31" ht="21.95" customHeight="1">
      <c r="A17" s="212"/>
      <c r="B17" s="220">
        <v>11</v>
      </c>
      <c r="C17" s="406" t="s">
        <v>164</v>
      </c>
      <c r="D17" s="407"/>
      <c r="E17" s="408"/>
      <c r="F17" s="409"/>
      <c r="G17" s="221">
        <v>30</v>
      </c>
      <c r="H17" s="222" t="s">
        <v>163</v>
      </c>
      <c r="I17" s="223">
        <v>32.1</v>
      </c>
      <c r="J17" s="410">
        <v>963</v>
      </c>
      <c r="K17" s="411"/>
      <c r="L17" s="224"/>
      <c r="M17" s="225" t="s">
        <v>153</v>
      </c>
      <c r="N17" s="219"/>
      <c r="O17" s="219">
        <v>1</v>
      </c>
      <c r="P17" s="219"/>
      <c r="Q17" s="219"/>
      <c r="R17" s="183" t="s">
        <v>153</v>
      </c>
      <c r="S17" s="183">
        <v>963</v>
      </c>
      <c r="T17" s="183" t="s">
        <v>153</v>
      </c>
      <c r="U17" s="183" t="s">
        <v>153</v>
      </c>
      <c r="V17" s="183" t="s">
        <v>153</v>
      </c>
      <c r="W17" s="171" t="s">
        <v>153</v>
      </c>
      <c r="X17" s="171" t="s">
        <v>153</v>
      </c>
      <c r="Y17" s="171" t="s">
        <v>153</v>
      </c>
      <c r="Z17" s="171" t="s">
        <v>153</v>
      </c>
      <c r="AA17" s="171">
        <v>16</v>
      </c>
      <c r="AB17" s="171" t="s">
        <v>153</v>
      </c>
      <c r="AC17" s="183"/>
      <c r="AD17" s="183"/>
      <c r="AE17" s="183"/>
    </row>
    <row r="18" spans="1:31" ht="21.95" customHeight="1">
      <c r="A18" s="212"/>
      <c r="B18" s="220"/>
      <c r="C18" s="406"/>
      <c r="D18" s="407"/>
      <c r="E18" s="408"/>
      <c r="F18" s="409"/>
      <c r="G18" s="221"/>
      <c r="H18" s="222"/>
      <c r="I18" s="223"/>
      <c r="J18" s="410"/>
      <c r="K18" s="411"/>
      <c r="L18" s="224"/>
      <c r="M18" s="225" t="s">
        <v>153</v>
      </c>
      <c r="N18" s="219"/>
      <c r="O18" s="219"/>
      <c r="P18" s="219"/>
      <c r="Q18" s="219"/>
      <c r="R18" s="183" t="s">
        <v>153</v>
      </c>
      <c r="S18" s="183" t="s">
        <v>153</v>
      </c>
      <c r="T18" s="183" t="s">
        <v>153</v>
      </c>
      <c r="U18" s="183" t="s">
        <v>153</v>
      </c>
      <c r="V18" s="183" t="s">
        <v>153</v>
      </c>
      <c r="W18" s="171" t="s">
        <v>153</v>
      </c>
      <c r="X18" s="171" t="s">
        <v>153</v>
      </c>
      <c r="Y18" s="171" t="s">
        <v>153</v>
      </c>
      <c r="Z18" s="171" t="s">
        <v>153</v>
      </c>
      <c r="AA18" s="171">
        <v>17</v>
      </c>
      <c r="AB18" s="171" t="s">
        <v>153</v>
      </c>
      <c r="AC18" s="183"/>
      <c r="AD18" s="183"/>
      <c r="AE18" s="183"/>
    </row>
    <row r="19" spans="1:31" ht="21.95" customHeight="1">
      <c r="A19" s="212"/>
      <c r="B19" s="220"/>
      <c r="C19" s="406"/>
      <c r="D19" s="407"/>
      <c r="E19" s="408"/>
      <c r="F19" s="409"/>
      <c r="G19" s="221"/>
      <c r="H19" s="222"/>
      <c r="I19" s="223"/>
      <c r="J19" s="410"/>
      <c r="K19" s="411"/>
      <c r="L19" s="224"/>
      <c r="M19" s="225" t="s">
        <v>153</v>
      </c>
      <c r="N19" s="219"/>
      <c r="O19" s="219"/>
      <c r="P19" s="219"/>
      <c r="Q19" s="219"/>
      <c r="R19" s="183" t="s">
        <v>153</v>
      </c>
      <c r="S19" s="183" t="s">
        <v>153</v>
      </c>
      <c r="T19" s="183" t="s">
        <v>153</v>
      </c>
      <c r="U19" s="183" t="s">
        <v>153</v>
      </c>
      <c r="V19" s="183" t="s">
        <v>153</v>
      </c>
      <c r="W19" s="171" t="s">
        <v>153</v>
      </c>
      <c r="X19" s="171" t="s">
        <v>153</v>
      </c>
      <c r="Y19" s="171" t="s">
        <v>153</v>
      </c>
      <c r="Z19" s="171" t="s">
        <v>153</v>
      </c>
      <c r="AA19" s="171">
        <v>18</v>
      </c>
      <c r="AB19" s="171" t="s">
        <v>153</v>
      </c>
      <c r="AC19" s="183"/>
      <c r="AD19" s="183"/>
      <c r="AE19" s="183"/>
    </row>
    <row r="20" spans="1:31" ht="21.95" customHeight="1">
      <c r="A20" s="212"/>
      <c r="B20" s="220"/>
      <c r="C20" s="406"/>
      <c r="D20" s="407"/>
      <c r="E20" s="408"/>
      <c r="F20" s="409"/>
      <c r="G20" s="221"/>
      <c r="H20" s="222"/>
      <c r="I20" s="223"/>
      <c r="J20" s="410" t="s">
        <v>153</v>
      </c>
      <c r="K20" s="411"/>
      <c r="L20" s="224"/>
      <c r="M20" s="225" t="s">
        <v>153</v>
      </c>
      <c r="N20" s="219"/>
      <c r="O20" s="219"/>
      <c r="P20" s="219"/>
      <c r="Q20" s="219"/>
      <c r="R20" s="183" t="s">
        <v>153</v>
      </c>
      <c r="S20" s="183" t="s">
        <v>153</v>
      </c>
      <c r="T20" s="183" t="s">
        <v>153</v>
      </c>
      <c r="U20" s="183" t="s">
        <v>153</v>
      </c>
      <c r="V20" s="183" t="s">
        <v>153</v>
      </c>
      <c r="W20" s="171" t="s">
        <v>153</v>
      </c>
      <c r="X20" s="171" t="s">
        <v>153</v>
      </c>
      <c r="Y20" s="171" t="s">
        <v>153</v>
      </c>
      <c r="Z20" s="171" t="s">
        <v>153</v>
      </c>
      <c r="AA20" s="171">
        <v>19</v>
      </c>
      <c r="AB20" s="171" t="s">
        <v>153</v>
      </c>
      <c r="AC20" s="183"/>
      <c r="AD20" s="183"/>
      <c r="AE20" s="183"/>
    </row>
    <row r="21" spans="1:31" ht="21.95" customHeight="1">
      <c r="A21" s="212"/>
      <c r="B21" s="220"/>
      <c r="C21" s="406"/>
      <c r="D21" s="407"/>
      <c r="E21" s="408"/>
      <c r="F21" s="409"/>
      <c r="G21" s="221"/>
      <c r="H21" s="222"/>
      <c r="I21" s="223"/>
      <c r="J21" s="410" t="s">
        <v>153</v>
      </c>
      <c r="K21" s="411"/>
      <c r="L21" s="224"/>
      <c r="M21" s="225" t="s">
        <v>153</v>
      </c>
      <c r="N21" s="219"/>
      <c r="O21" s="219"/>
      <c r="P21" s="219"/>
      <c r="Q21" s="219"/>
      <c r="R21" s="183" t="s">
        <v>153</v>
      </c>
      <c r="S21" s="183" t="s">
        <v>153</v>
      </c>
      <c r="T21" s="183" t="s">
        <v>153</v>
      </c>
      <c r="U21" s="183" t="s">
        <v>153</v>
      </c>
      <c r="V21" s="183" t="s">
        <v>153</v>
      </c>
      <c r="W21" s="171" t="s">
        <v>153</v>
      </c>
      <c r="X21" s="171" t="s">
        <v>153</v>
      </c>
      <c r="Y21" s="171" t="s">
        <v>153</v>
      </c>
      <c r="Z21" s="171" t="s">
        <v>153</v>
      </c>
      <c r="AA21" s="171">
        <v>20</v>
      </c>
      <c r="AB21" s="171" t="s">
        <v>153</v>
      </c>
      <c r="AC21" s="183"/>
      <c r="AD21" s="183"/>
      <c r="AE21" s="183"/>
    </row>
    <row r="22" spans="1:31" ht="21.95" customHeight="1">
      <c r="A22" s="212"/>
      <c r="B22" s="220"/>
      <c r="C22" s="406"/>
      <c r="D22" s="407"/>
      <c r="E22" s="408"/>
      <c r="F22" s="409"/>
      <c r="G22" s="221"/>
      <c r="H22" s="222"/>
      <c r="I22" s="223"/>
      <c r="J22" s="410" t="s">
        <v>153</v>
      </c>
      <c r="K22" s="411"/>
      <c r="L22" s="224"/>
      <c r="M22" s="225" t="s">
        <v>153</v>
      </c>
      <c r="N22" s="219"/>
      <c r="O22" s="219"/>
      <c r="P22" s="219"/>
      <c r="Q22" s="219"/>
      <c r="R22" s="183" t="s">
        <v>153</v>
      </c>
      <c r="S22" s="183" t="s">
        <v>153</v>
      </c>
      <c r="T22" s="183" t="s">
        <v>153</v>
      </c>
      <c r="U22" s="183" t="s">
        <v>153</v>
      </c>
      <c r="V22" s="183" t="s">
        <v>153</v>
      </c>
      <c r="W22" s="171" t="s">
        <v>153</v>
      </c>
      <c r="X22" s="171" t="s">
        <v>153</v>
      </c>
      <c r="Y22" s="171" t="s">
        <v>153</v>
      </c>
      <c r="Z22" s="171" t="s">
        <v>153</v>
      </c>
      <c r="AA22" s="171">
        <v>21</v>
      </c>
      <c r="AB22" s="171" t="s">
        <v>153</v>
      </c>
      <c r="AC22" s="183"/>
      <c r="AD22" s="183"/>
      <c r="AE22" s="183"/>
    </row>
    <row r="23" spans="1:31" ht="21.95" customHeight="1">
      <c r="A23" s="212"/>
      <c r="B23" s="220"/>
      <c r="C23" s="406"/>
      <c r="D23" s="407"/>
      <c r="E23" s="408"/>
      <c r="F23" s="409"/>
      <c r="G23" s="221"/>
      <c r="H23" s="222"/>
      <c r="I23" s="223"/>
      <c r="J23" s="410" t="s">
        <v>153</v>
      </c>
      <c r="K23" s="411"/>
      <c r="L23" s="224"/>
      <c r="M23" s="225" t="s">
        <v>153</v>
      </c>
      <c r="N23" s="219"/>
      <c r="O23" s="219"/>
      <c r="P23" s="219"/>
      <c r="Q23" s="219"/>
      <c r="R23" s="183" t="s">
        <v>153</v>
      </c>
      <c r="S23" s="183" t="s">
        <v>153</v>
      </c>
      <c r="T23" s="183" t="s">
        <v>153</v>
      </c>
      <c r="U23" s="183" t="s">
        <v>153</v>
      </c>
      <c r="V23" s="183" t="s">
        <v>153</v>
      </c>
      <c r="W23" s="171" t="s">
        <v>153</v>
      </c>
      <c r="X23" s="171" t="s">
        <v>153</v>
      </c>
      <c r="Y23" s="171" t="s">
        <v>153</v>
      </c>
      <c r="Z23" s="171" t="s">
        <v>153</v>
      </c>
      <c r="AA23" s="171">
        <v>22</v>
      </c>
      <c r="AB23" s="171" t="s">
        <v>153</v>
      </c>
      <c r="AC23" s="183"/>
      <c r="AD23" s="183"/>
      <c r="AE23" s="183"/>
    </row>
    <row r="24" spans="1:31" ht="21.95" customHeight="1">
      <c r="A24" s="212"/>
      <c r="B24" s="220"/>
      <c r="C24" s="406"/>
      <c r="D24" s="407"/>
      <c r="E24" s="408"/>
      <c r="F24" s="409"/>
      <c r="G24" s="221"/>
      <c r="H24" s="222"/>
      <c r="I24" s="223"/>
      <c r="J24" s="410" t="s">
        <v>153</v>
      </c>
      <c r="K24" s="411"/>
      <c r="L24" s="224"/>
      <c r="M24" s="225" t="s">
        <v>153</v>
      </c>
      <c r="N24" s="219"/>
      <c r="O24" s="219"/>
      <c r="P24" s="219"/>
      <c r="Q24" s="219"/>
      <c r="R24" s="183" t="s">
        <v>153</v>
      </c>
      <c r="S24" s="183" t="s">
        <v>153</v>
      </c>
      <c r="T24" s="183" t="s">
        <v>153</v>
      </c>
      <c r="U24" s="183" t="s">
        <v>153</v>
      </c>
      <c r="V24" s="183" t="s">
        <v>153</v>
      </c>
      <c r="W24" s="171" t="s">
        <v>153</v>
      </c>
      <c r="X24" s="171" t="s">
        <v>153</v>
      </c>
      <c r="Y24" s="171" t="s">
        <v>153</v>
      </c>
      <c r="Z24" s="171" t="s">
        <v>153</v>
      </c>
      <c r="AA24" s="171">
        <v>23</v>
      </c>
      <c r="AB24" s="171" t="s">
        <v>153</v>
      </c>
      <c r="AC24" s="183"/>
      <c r="AD24" s="183"/>
      <c r="AE24" s="183"/>
    </row>
    <row r="25" spans="1:31" ht="21.95" customHeight="1">
      <c r="A25" s="212"/>
      <c r="B25" s="220"/>
      <c r="C25" s="406"/>
      <c r="D25" s="407"/>
      <c r="E25" s="408"/>
      <c r="F25" s="409"/>
      <c r="G25" s="221"/>
      <c r="H25" s="222"/>
      <c r="I25" s="223"/>
      <c r="J25" s="410" t="s">
        <v>153</v>
      </c>
      <c r="K25" s="411"/>
      <c r="L25" s="224"/>
      <c r="M25" s="225" t="s">
        <v>153</v>
      </c>
      <c r="N25" s="219"/>
      <c r="O25" s="219"/>
      <c r="P25" s="219"/>
      <c r="Q25" s="219"/>
      <c r="R25" s="183" t="s">
        <v>153</v>
      </c>
      <c r="S25" s="183" t="s">
        <v>153</v>
      </c>
      <c r="T25" s="183" t="s">
        <v>153</v>
      </c>
      <c r="U25" s="183" t="s">
        <v>153</v>
      </c>
      <c r="V25" s="183" t="s">
        <v>153</v>
      </c>
      <c r="W25" s="171" t="s">
        <v>153</v>
      </c>
      <c r="X25" s="171" t="s">
        <v>153</v>
      </c>
      <c r="Y25" s="171" t="s">
        <v>153</v>
      </c>
      <c r="Z25" s="171" t="s">
        <v>153</v>
      </c>
      <c r="AA25" s="171">
        <v>24</v>
      </c>
      <c r="AB25" s="171" t="s">
        <v>153</v>
      </c>
      <c r="AC25" s="183"/>
      <c r="AD25" s="183"/>
      <c r="AE25" s="183"/>
    </row>
    <row r="26" spans="1:31" ht="21.95" customHeight="1">
      <c r="A26" s="212"/>
      <c r="B26" s="220"/>
      <c r="C26" s="406"/>
      <c r="D26" s="407"/>
      <c r="E26" s="408"/>
      <c r="F26" s="409"/>
      <c r="G26" s="221"/>
      <c r="H26" s="222"/>
      <c r="I26" s="223"/>
      <c r="J26" s="410" t="s">
        <v>153</v>
      </c>
      <c r="K26" s="411"/>
      <c r="L26" s="224"/>
      <c r="M26" s="225" t="s">
        <v>153</v>
      </c>
      <c r="N26" s="219"/>
      <c r="O26" s="219"/>
      <c r="P26" s="219"/>
      <c r="Q26" s="219"/>
      <c r="R26" s="183" t="s">
        <v>153</v>
      </c>
      <c r="S26" s="183" t="s">
        <v>153</v>
      </c>
      <c r="T26" s="183" t="s">
        <v>153</v>
      </c>
      <c r="U26" s="183" t="s">
        <v>153</v>
      </c>
      <c r="V26" s="183" t="s">
        <v>153</v>
      </c>
      <c r="W26" s="171" t="s">
        <v>153</v>
      </c>
      <c r="X26" s="171" t="s">
        <v>153</v>
      </c>
      <c r="Y26" s="171" t="s">
        <v>153</v>
      </c>
      <c r="Z26" s="171" t="s">
        <v>153</v>
      </c>
      <c r="AA26" s="171">
        <v>25</v>
      </c>
      <c r="AB26" s="171" t="s">
        <v>153</v>
      </c>
      <c r="AC26" s="183"/>
      <c r="AD26" s="183"/>
      <c r="AE26" s="183"/>
    </row>
    <row r="27" spans="1:31" ht="21.95" customHeight="1">
      <c r="A27" s="212"/>
      <c r="B27" s="220"/>
      <c r="C27" s="406"/>
      <c r="D27" s="407"/>
      <c r="E27" s="408"/>
      <c r="F27" s="409"/>
      <c r="G27" s="221"/>
      <c r="H27" s="222"/>
      <c r="I27" s="223"/>
      <c r="J27" s="410" t="s">
        <v>153</v>
      </c>
      <c r="K27" s="411"/>
      <c r="L27" s="224"/>
      <c r="M27" s="225" t="s">
        <v>153</v>
      </c>
      <c r="N27" s="219"/>
      <c r="O27" s="219"/>
      <c r="P27" s="219"/>
      <c r="Q27" s="219"/>
      <c r="R27" s="183" t="s">
        <v>153</v>
      </c>
      <c r="S27" s="183" t="s">
        <v>153</v>
      </c>
      <c r="T27" s="183" t="s">
        <v>153</v>
      </c>
      <c r="U27" s="183" t="s">
        <v>153</v>
      </c>
      <c r="V27" s="183" t="s">
        <v>153</v>
      </c>
      <c r="W27" s="171" t="s">
        <v>153</v>
      </c>
      <c r="X27" s="171" t="s">
        <v>153</v>
      </c>
      <c r="Y27" s="171" t="s">
        <v>153</v>
      </c>
      <c r="Z27" s="171" t="s">
        <v>153</v>
      </c>
      <c r="AA27" s="171">
        <v>26</v>
      </c>
      <c r="AB27" s="171" t="s">
        <v>153</v>
      </c>
      <c r="AC27" s="183"/>
      <c r="AD27" s="183"/>
      <c r="AE27" s="183"/>
    </row>
    <row r="28" spans="1:31" ht="21.95" customHeight="1">
      <c r="A28" s="212"/>
      <c r="B28" s="220"/>
      <c r="C28" s="406"/>
      <c r="D28" s="407"/>
      <c r="E28" s="408"/>
      <c r="F28" s="409"/>
      <c r="G28" s="221"/>
      <c r="H28" s="222"/>
      <c r="I28" s="223"/>
      <c r="J28" s="410" t="s">
        <v>153</v>
      </c>
      <c r="K28" s="411"/>
      <c r="L28" s="224"/>
      <c r="M28" s="225" t="s">
        <v>153</v>
      </c>
      <c r="N28" s="219"/>
      <c r="O28" s="219"/>
      <c r="P28" s="219"/>
      <c r="Q28" s="219"/>
      <c r="R28" s="183" t="s">
        <v>153</v>
      </c>
      <c r="S28" s="183" t="s">
        <v>153</v>
      </c>
      <c r="T28" s="183" t="s">
        <v>153</v>
      </c>
      <c r="U28" s="183" t="s">
        <v>153</v>
      </c>
      <c r="V28" s="183" t="s">
        <v>153</v>
      </c>
      <c r="W28" s="171" t="s">
        <v>153</v>
      </c>
      <c r="X28" s="171" t="s">
        <v>153</v>
      </c>
      <c r="Y28" s="171" t="s">
        <v>153</v>
      </c>
      <c r="Z28" s="171" t="s">
        <v>153</v>
      </c>
      <c r="AA28" s="171">
        <v>27</v>
      </c>
      <c r="AB28" s="171" t="s">
        <v>153</v>
      </c>
      <c r="AC28" s="183"/>
      <c r="AD28" s="183"/>
      <c r="AE28" s="183"/>
    </row>
    <row r="29" spans="1:31" ht="21.95" customHeight="1">
      <c r="A29" s="212"/>
      <c r="B29" s="220"/>
      <c r="C29" s="406"/>
      <c r="D29" s="407"/>
      <c r="E29" s="408"/>
      <c r="F29" s="409"/>
      <c r="G29" s="221"/>
      <c r="H29" s="222"/>
      <c r="I29" s="223"/>
      <c r="J29" s="410" t="s">
        <v>153</v>
      </c>
      <c r="K29" s="411"/>
      <c r="L29" s="224"/>
      <c r="M29" s="225" t="s">
        <v>153</v>
      </c>
      <c r="N29" s="219"/>
      <c r="O29" s="219"/>
      <c r="P29" s="219"/>
      <c r="Q29" s="219"/>
      <c r="R29" s="183" t="s">
        <v>153</v>
      </c>
      <c r="S29" s="183" t="s">
        <v>153</v>
      </c>
      <c r="T29" s="183" t="s">
        <v>153</v>
      </c>
      <c r="U29" s="183" t="s">
        <v>153</v>
      </c>
      <c r="V29" s="183" t="s">
        <v>153</v>
      </c>
      <c r="W29" s="171" t="s">
        <v>153</v>
      </c>
      <c r="X29" s="171" t="s">
        <v>153</v>
      </c>
      <c r="Y29" s="171" t="s">
        <v>153</v>
      </c>
      <c r="Z29" s="171" t="s">
        <v>153</v>
      </c>
      <c r="AA29" s="171">
        <v>28</v>
      </c>
      <c r="AB29" s="171" t="s">
        <v>153</v>
      </c>
      <c r="AC29" s="183"/>
      <c r="AD29" s="183"/>
      <c r="AE29" s="183"/>
    </row>
    <row r="30" spans="1:31" ht="21.95" customHeight="1">
      <c r="A30" s="212"/>
      <c r="B30" s="220"/>
      <c r="C30" s="406"/>
      <c r="D30" s="407"/>
      <c r="E30" s="408"/>
      <c r="F30" s="409"/>
      <c r="G30" s="221"/>
      <c r="H30" s="222"/>
      <c r="I30" s="227"/>
      <c r="J30" s="410" t="s">
        <v>153</v>
      </c>
      <c r="K30" s="411"/>
      <c r="L30" s="224"/>
      <c r="M30" s="225" t="s">
        <v>153</v>
      </c>
      <c r="N30" s="219"/>
      <c r="O30" s="219"/>
      <c r="P30" s="219"/>
      <c r="Q30" s="219"/>
      <c r="R30" s="183" t="s">
        <v>153</v>
      </c>
      <c r="S30" s="183" t="s">
        <v>153</v>
      </c>
      <c r="T30" s="183" t="s">
        <v>153</v>
      </c>
      <c r="U30" s="183" t="s">
        <v>153</v>
      </c>
      <c r="V30" s="183" t="s">
        <v>153</v>
      </c>
      <c r="W30" s="171" t="s">
        <v>153</v>
      </c>
      <c r="X30" s="171" t="s">
        <v>153</v>
      </c>
      <c r="Y30" s="171" t="s">
        <v>153</v>
      </c>
      <c r="Z30" s="171" t="s">
        <v>153</v>
      </c>
      <c r="AA30" s="171">
        <v>29</v>
      </c>
      <c r="AB30" s="171" t="s">
        <v>153</v>
      </c>
      <c r="AC30" s="183"/>
      <c r="AD30" s="183"/>
      <c r="AE30" s="183"/>
    </row>
    <row r="31" spans="1:31" ht="21.95" customHeight="1">
      <c r="A31" s="212"/>
      <c r="B31" s="220"/>
      <c r="C31" s="418"/>
      <c r="D31" s="419"/>
      <c r="E31" s="408"/>
      <c r="F31" s="409"/>
      <c r="G31" s="221"/>
      <c r="H31" s="222"/>
      <c r="I31" s="227"/>
      <c r="J31" s="410" t="s">
        <v>153</v>
      </c>
      <c r="K31" s="411"/>
      <c r="L31" s="224"/>
      <c r="M31" s="225" t="s">
        <v>153</v>
      </c>
      <c r="N31" s="219"/>
      <c r="O31" s="219"/>
      <c r="P31" s="226"/>
      <c r="Q31" s="226"/>
      <c r="R31" s="183" t="s">
        <v>153</v>
      </c>
      <c r="S31" s="183" t="s">
        <v>153</v>
      </c>
      <c r="T31" s="183" t="s">
        <v>153</v>
      </c>
      <c r="U31" s="183" t="s">
        <v>153</v>
      </c>
      <c r="V31" s="183" t="s">
        <v>153</v>
      </c>
      <c r="W31" s="171" t="s">
        <v>153</v>
      </c>
      <c r="X31" s="171" t="s">
        <v>153</v>
      </c>
      <c r="Y31" s="171" t="s">
        <v>153</v>
      </c>
      <c r="Z31" s="171" t="s">
        <v>153</v>
      </c>
      <c r="AA31" s="171">
        <v>30</v>
      </c>
      <c r="AB31" s="171" t="s">
        <v>153</v>
      </c>
      <c r="AC31" s="183"/>
      <c r="AD31" s="183"/>
      <c r="AE31" s="183"/>
    </row>
    <row r="32" spans="1:31" ht="21.95" customHeight="1">
      <c r="A32" s="212"/>
      <c r="B32" s="220"/>
      <c r="C32" s="418"/>
      <c r="D32" s="419"/>
      <c r="E32" s="408"/>
      <c r="F32" s="409"/>
      <c r="G32" s="221"/>
      <c r="H32" s="222"/>
      <c r="I32" s="227"/>
      <c r="J32" s="410" t="s">
        <v>153</v>
      </c>
      <c r="K32" s="411"/>
      <c r="L32" s="224"/>
      <c r="M32" s="225" t="s">
        <v>153</v>
      </c>
      <c r="N32" s="219"/>
      <c r="O32" s="219"/>
      <c r="P32" s="219"/>
      <c r="Q32" s="219"/>
      <c r="R32" s="183" t="s">
        <v>153</v>
      </c>
      <c r="S32" s="183" t="s">
        <v>153</v>
      </c>
      <c r="T32" s="183" t="s">
        <v>153</v>
      </c>
      <c r="U32" s="183" t="s">
        <v>153</v>
      </c>
      <c r="V32" s="183" t="s">
        <v>153</v>
      </c>
      <c r="W32" s="171" t="s">
        <v>153</v>
      </c>
      <c r="X32" s="171" t="s">
        <v>153</v>
      </c>
      <c r="Y32" s="171" t="s">
        <v>153</v>
      </c>
      <c r="Z32" s="171" t="s">
        <v>153</v>
      </c>
      <c r="AA32" s="171">
        <v>31</v>
      </c>
      <c r="AB32" s="171" t="s">
        <v>153</v>
      </c>
      <c r="AC32" s="183"/>
      <c r="AD32" s="183"/>
      <c r="AE32" s="183"/>
    </row>
    <row r="33" spans="1:31" ht="21.95" customHeight="1">
      <c r="A33" s="228"/>
      <c r="B33" s="220"/>
      <c r="C33" s="418"/>
      <c r="D33" s="419"/>
      <c r="E33" s="408"/>
      <c r="F33" s="409"/>
      <c r="G33" s="221"/>
      <c r="H33" s="222"/>
      <c r="I33" s="227"/>
      <c r="J33" s="410" t="s">
        <v>153</v>
      </c>
      <c r="K33" s="411"/>
      <c r="L33" s="224"/>
      <c r="M33" s="225" t="s">
        <v>153</v>
      </c>
      <c r="N33" s="219"/>
      <c r="O33" s="219"/>
      <c r="P33" s="219"/>
      <c r="Q33" s="219"/>
      <c r="R33" s="183" t="s">
        <v>153</v>
      </c>
      <c r="S33" s="183" t="s">
        <v>153</v>
      </c>
      <c r="T33" s="183" t="s">
        <v>153</v>
      </c>
      <c r="U33" s="183" t="s">
        <v>153</v>
      </c>
      <c r="V33" s="183" t="s">
        <v>153</v>
      </c>
      <c r="W33" s="171" t="s">
        <v>153</v>
      </c>
      <c r="X33" s="171" t="s">
        <v>153</v>
      </c>
      <c r="Y33" s="171" t="s">
        <v>153</v>
      </c>
      <c r="Z33" s="171" t="s">
        <v>153</v>
      </c>
      <c r="AA33" s="171">
        <v>32</v>
      </c>
      <c r="AB33" s="171" t="s">
        <v>153</v>
      </c>
      <c r="AC33" s="183"/>
      <c r="AD33" s="183"/>
      <c r="AE33" s="183"/>
    </row>
    <row r="34" spans="1:31" ht="21.95" customHeight="1">
      <c r="A34" s="228"/>
      <c r="B34" s="220"/>
      <c r="C34" s="418"/>
      <c r="D34" s="419"/>
      <c r="E34" s="408"/>
      <c r="F34" s="409"/>
      <c r="G34" s="221"/>
      <c r="H34" s="222"/>
      <c r="I34" s="227"/>
      <c r="J34" s="410" t="s">
        <v>153</v>
      </c>
      <c r="K34" s="411"/>
      <c r="L34" s="224"/>
      <c r="M34" s="225" t="s">
        <v>153</v>
      </c>
      <c r="N34" s="219"/>
      <c r="O34" s="219"/>
      <c r="P34" s="219"/>
      <c r="Q34" s="219"/>
      <c r="R34" s="183" t="s">
        <v>153</v>
      </c>
      <c r="S34" s="183" t="s">
        <v>153</v>
      </c>
      <c r="T34" s="183" t="s">
        <v>153</v>
      </c>
      <c r="U34" s="183" t="s">
        <v>153</v>
      </c>
      <c r="V34" s="183" t="s">
        <v>153</v>
      </c>
      <c r="W34" s="171" t="s">
        <v>153</v>
      </c>
      <c r="X34" s="171" t="s">
        <v>153</v>
      </c>
      <c r="Y34" s="171" t="s">
        <v>153</v>
      </c>
      <c r="Z34" s="171" t="s">
        <v>153</v>
      </c>
      <c r="AA34" s="171">
        <v>33</v>
      </c>
      <c r="AB34" s="171" t="s">
        <v>153</v>
      </c>
      <c r="AC34" s="183"/>
      <c r="AD34" s="183"/>
      <c r="AE34" s="183"/>
    </row>
    <row r="35" spans="1:31" ht="21.95" customHeight="1">
      <c r="A35" s="228"/>
      <c r="B35" s="220"/>
      <c r="C35" s="418"/>
      <c r="D35" s="419"/>
      <c r="E35" s="408"/>
      <c r="F35" s="409"/>
      <c r="G35" s="221"/>
      <c r="H35" s="222"/>
      <c r="I35" s="227"/>
      <c r="J35" s="410" t="s">
        <v>153</v>
      </c>
      <c r="K35" s="411"/>
      <c r="L35" s="224"/>
      <c r="M35" s="225" t="s">
        <v>153</v>
      </c>
      <c r="N35" s="219"/>
      <c r="O35" s="219"/>
      <c r="P35" s="219"/>
      <c r="Q35" s="219"/>
      <c r="R35" s="183" t="s">
        <v>153</v>
      </c>
      <c r="S35" s="183" t="s">
        <v>153</v>
      </c>
      <c r="T35" s="183" t="s">
        <v>153</v>
      </c>
      <c r="U35" s="183" t="s">
        <v>153</v>
      </c>
      <c r="V35" s="183" t="s">
        <v>153</v>
      </c>
      <c r="W35" s="171" t="s">
        <v>153</v>
      </c>
      <c r="X35" s="171" t="s">
        <v>153</v>
      </c>
      <c r="Y35" s="171" t="s">
        <v>153</v>
      </c>
      <c r="Z35" s="171" t="s">
        <v>153</v>
      </c>
      <c r="AA35" s="171">
        <v>34</v>
      </c>
      <c r="AB35" s="171" t="s">
        <v>153</v>
      </c>
      <c r="AC35" s="183"/>
      <c r="AD35" s="183"/>
      <c r="AE35" s="183"/>
    </row>
    <row r="36" spans="1:31" ht="21.95" customHeight="1">
      <c r="A36" s="228"/>
      <c r="B36" s="220"/>
      <c r="C36" s="418"/>
      <c r="D36" s="419"/>
      <c r="E36" s="408"/>
      <c r="F36" s="409"/>
      <c r="G36" s="221"/>
      <c r="H36" s="222"/>
      <c r="I36" s="227"/>
      <c r="J36" s="410" t="s">
        <v>153</v>
      </c>
      <c r="K36" s="411"/>
      <c r="L36" s="224"/>
      <c r="M36" s="225" t="s">
        <v>153</v>
      </c>
      <c r="N36" s="219"/>
      <c r="O36" s="219"/>
      <c r="P36" s="219"/>
      <c r="Q36" s="219"/>
      <c r="R36" s="183" t="s">
        <v>153</v>
      </c>
      <c r="S36" s="183" t="s">
        <v>153</v>
      </c>
      <c r="T36" s="183" t="s">
        <v>153</v>
      </c>
      <c r="U36" s="183" t="s">
        <v>153</v>
      </c>
      <c r="V36" s="183" t="s">
        <v>153</v>
      </c>
      <c r="W36" s="171" t="s">
        <v>153</v>
      </c>
      <c r="X36" s="171" t="s">
        <v>153</v>
      </c>
      <c r="Y36" s="171" t="s">
        <v>153</v>
      </c>
      <c r="Z36" s="171" t="s">
        <v>153</v>
      </c>
      <c r="AA36" s="171">
        <v>35</v>
      </c>
      <c r="AB36" s="171" t="s">
        <v>153</v>
      </c>
      <c r="AC36" s="183"/>
      <c r="AD36" s="183"/>
      <c r="AE36" s="183"/>
    </row>
    <row r="37" spans="1:31" ht="21.95" customHeight="1" thickBot="1">
      <c r="A37" s="228"/>
      <c r="B37" s="220"/>
      <c r="C37" s="418"/>
      <c r="D37" s="419"/>
      <c r="E37" s="408"/>
      <c r="F37" s="409"/>
      <c r="G37" s="229"/>
      <c r="H37" s="230"/>
      <c r="I37" s="227"/>
      <c r="J37" s="420" t="s">
        <v>153</v>
      </c>
      <c r="K37" s="421"/>
      <c r="L37" s="224"/>
      <c r="M37" s="231" t="s">
        <v>153</v>
      </c>
      <c r="N37" s="219"/>
      <c r="O37" s="219"/>
      <c r="P37" s="219"/>
      <c r="Q37" s="219"/>
      <c r="R37" s="183" t="s">
        <v>153</v>
      </c>
      <c r="S37" s="183" t="s">
        <v>153</v>
      </c>
      <c r="T37" s="183" t="s">
        <v>153</v>
      </c>
      <c r="U37" s="183" t="s">
        <v>153</v>
      </c>
      <c r="V37" s="183" t="s">
        <v>153</v>
      </c>
      <c r="W37" s="171" t="s">
        <v>153</v>
      </c>
      <c r="X37" s="171" t="s">
        <v>153</v>
      </c>
      <c r="Y37" s="171" t="s">
        <v>153</v>
      </c>
      <c r="Z37" s="171" t="s">
        <v>153</v>
      </c>
      <c r="AA37" s="171">
        <v>36</v>
      </c>
      <c r="AB37" s="171" t="s">
        <v>153</v>
      </c>
      <c r="AC37" s="183"/>
      <c r="AD37" s="183"/>
      <c r="AE37" s="183"/>
    </row>
    <row r="38" spans="1:31" ht="24.95" customHeight="1" thickBot="1">
      <c r="A38" s="232"/>
      <c r="B38" s="232"/>
      <c r="C38" s="232"/>
      <c r="D38" s="232"/>
      <c r="E38" s="232"/>
      <c r="F38" s="232"/>
      <c r="G38" s="233"/>
      <c r="H38" s="234"/>
      <c r="I38" s="235" t="s">
        <v>2</v>
      </c>
      <c r="J38" s="422">
        <v>16263</v>
      </c>
      <c r="K38" s="423"/>
      <c r="L38" s="236"/>
      <c r="M38" s="232"/>
      <c r="N38" s="172"/>
      <c r="O38" s="176">
        <v>963</v>
      </c>
      <c r="P38" s="176"/>
      <c r="Q38" s="176"/>
      <c r="S38" s="183">
        <v>963</v>
      </c>
      <c r="T38" s="176"/>
      <c r="U38" s="183"/>
      <c r="V38" s="183" t="s">
        <v>153</v>
      </c>
      <c r="W38" s="171" t="s">
        <v>153</v>
      </c>
      <c r="X38" s="171" t="s">
        <v>153</v>
      </c>
      <c r="Y38" s="171" t="s">
        <v>153</v>
      </c>
      <c r="Z38" s="171" t="s">
        <v>153</v>
      </c>
      <c r="AA38" s="171">
        <v>37</v>
      </c>
      <c r="AB38" s="171" t="s">
        <v>153</v>
      </c>
      <c r="AC38" s="176"/>
      <c r="AD38" s="176"/>
      <c r="AE38" s="176"/>
    </row>
    <row r="39" spans="1:31" ht="20.100000000000001" customHeight="1">
      <c r="A39" s="172"/>
      <c r="B39" s="172"/>
      <c r="C39" s="172"/>
      <c r="D39" s="424"/>
      <c r="E39" s="424"/>
      <c r="F39" s="424"/>
      <c r="G39" s="172"/>
      <c r="H39" s="172"/>
      <c r="I39" s="425" t="s">
        <v>32</v>
      </c>
      <c r="J39" s="425"/>
      <c r="K39" s="425"/>
      <c r="L39" s="425"/>
      <c r="M39" s="425"/>
      <c r="N39" s="237"/>
      <c r="P39" s="238"/>
      <c r="Q39" s="238"/>
      <c r="S39" s="183" t="s">
        <v>153</v>
      </c>
      <c r="U39" s="183"/>
      <c r="V39" s="183" t="s">
        <v>153</v>
      </c>
      <c r="W39" s="171" t="s">
        <v>153</v>
      </c>
      <c r="X39" s="171" t="s">
        <v>153</v>
      </c>
      <c r="Y39" s="171" t="s">
        <v>153</v>
      </c>
      <c r="Z39" s="171" t="s">
        <v>153</v>
      </c>
      <c r="AA39" s="171">
        <v>38</v>
      </c>
      <c r="AB39" s="171" t="s">
        <v>153</v>
      </c>
    </row>
    <row r="40" spans="1:31" ht="30" customHeight="1">
      <c r="A40" s="398" t="s">
        <v>154</v>
      </c>
      <c r="B40" s="398"/>
      <c r="C40" s="398"/>
      <c r="E40" s="184" t="s">
        <v>26</v>
      </c>
      <c r="F40" s="184"/>
      <c r="G40" s="184"/>
      <c r="H40" s="184"/>
      <c r="I40" s="184"/>
      <c r="J40" s="184"/>
      <c r="K40" s="184"/>
      <c r="L40" s="184"/>
      <c r="M40" s="184"/>
      <c r="N40" s="185"/>
      <c r="V40" s="183" t="s">
        <v>153</v>
      </c>
      <c r="W40" s="171" t="s">
        <v>129</v>
      </c>
      <c r="Y40" s="171" t="s">
        <v>153</v>
      </c>
      <c r="Z40" s="171" t="s">
        <v>153</v>
      </c>
      <c r="AA40" s="171">
        <v>39</v>
      </c>
      <c r="AB40" s="171" t="s">
        <v>153</v>
      </c>
    </row>
    <row r="41" spans="1:31" ht="20.100000000000001" customHeight="1">
      <c r="B41" s="399" t="s">
        <v>51</v>
      </c>
      <c r="C41" s="399"/>
      <c r="D41" s="399"/>
      <c r="E41" s="173"/>
      <c r="F41" s="173"/>
      <c r="G41" s="173"/>
      <c r="H41" s="173"/>
      <c r="I41" s="173"/>
      <c r="J41" s="400">
        <v>45188</v>
      </c>
      <c r="K41" s="400"/>
      <c r="L41" s="400"/>
      <c r="M41" s="400"/>
      <c r="N41" s="186"/>
      <c r="V41" s="183" t="s">
        <v>153</v>
      </c>
      <c r="W41" s="171" t="s">
        <v>153</v>
      </c>
      <c r="X41" s="171" t="s">
        <v>153</v>
      </c>
      <c r="Y41" s="171" t="s">
        <v>153</v>
      </c>
      <c r="Z41" s="171" t="s">
        <v>153</v>
      </c>
      <c r="AA41" s="171">
        <v>40</v>
      </c>
      <c r="AB41" s="171" t="s">
        <v>153</v>
      </c>
    </row>
    <row r="42" spans="1:31" ht="15" customHeight="1">
      <c r="B42" s="401" t="s">
        <v>11</v>
      </c>
      <c r="C42" s="401"/>
      <c r="D42" s="401"/>
      <c r="E42" s="401"/>
      <c r="F42" s="401"/>
      <c r="G42" s="239"/>
      <c r="H42" s="240"/>
      <c r="I42" s="240"/>
      <c r="J42" s="240"/>
      <c r="K42" s="240"/>
      <c r="L42" s="240"/>
      <c r="M42" s="241"/>
      <c r="N42" s="175"/>
      <c r="V42" s="183" t="s">
        <v>153</v>
      </c>
      <c r="W42" s="171" t="s">
        <v>153</v>
      </c>
      <c r="X42" s="171" t="s">
        <v>153</v>
      </c>
      <c r="Y42" s="171" t="s">
        <v>153</v>
      </c>
      <c r="Z42" s="171" t="s">
        <v>153</v>
      </c>
      <c r="AA42" s="171">
        <v>41</v>
      </c>
      <c r="AB42" s="171" t="s">
        <v>153</v>
      </c>
    </row>
    <row r="43" spans="1:31" ht="30" customHeight="1">
      <c r="B43" s="401"/>
      <c r="C43" s="401"/>
      <c r="D43" s="401"/>
      <c r="E43" s="401"/>
      <c r="F43" s="401"/>
      <c r="G43" s="189" t="s">
        <v>7</v>
      </c>
      <c r="H43" s="402" t="s">
        <v>153</v>
      </c>
      <c r="I43" s="402"/>
      <c r="J43" s="402"/>
      <c r="K43" s="402"/>
      <c r="L43" s="402"/>
      <c r="M43" s="403"/>
      <c r="N43" s="242"/>
      <c r="V43" s="183" t="s">
        <v>153</v>
      </c>
      <c r="W43" s="171" t="s">
        <v>153</v>
      </c>
      <c r="X43" s="171" t="s">
        <v>153</v>
      </c>
      <c r="Y43" s="171" t="s">
        <v>153</v>
      </c>
      <c r="Z43" s="171" t="s">
        <v>153</v>
      </c>
      <c r="AA43" s="171">
        <v>42</v>
      </c>
      <c r="AB43" s="171" t="s">
        <v>153</v>
      </c>
    </row>
    <row r="44" spans="1:31" ht="24.95" customHeight="1">
      <c r="F44" s="243"/>
      <c r="G44" s="193" t="s">
        <v>8</v>
      </c>
      <c r="H44" s="404" t="s">
        <v>153</v>
      </c>
      <c r="I44" s="404"/>
      <c r="J44" s="404"/>
      <c r="K44" s="404"/>
      <c r="L44" s="404"/>
      <c r="M44" s="405"/>
      <c r="N44" s="194"/>
      <c r="V44" s="183" t="s">
        <v>153</v>
      </c>
      <c r="W44" s="171" t="s">
        <v>153</v>
      </c>
      <c r="X44" s="171" t="s">
        <v>153</v>
      </c>
      <c r="Y44" s="171" t="s">
        <v>153</v>
      </c>
      <c r="Z44" s="171" t="s">
        <v>153</v>
      </c>
      <c r="AA44" s="171">
        <v>43</v>
      </c>
      <c r="AB44" s="171" t="s">
        <v>153</v>
      </c>
    </row>
    <row r="45" spans="1:31" ht="24.95" customHeight="1">
      <c r="F45" s="244"/>
      <c r="G45" s="198"/>
      <c r="H45" s="378"/>
      <c r="I45" s="378"/>
      <c r="J45" s="378"/>
      <c r="K45" s="378"/>
      <c r="L45" s="378"/>
      <c r="M45" s="199" t="s">
        <v>50</v>
      </c>
      <c r="N45" s="200"/>
      <c r="V45" s="183" t="s">
        <v>153</v>
      </c>
      <c r="W45" s="171" t="s">
        <v>153</v>
      </c>
      <c r="X45" s="171" t="s">
        <v>153</v>
      </c>
      <c r="Y45" s="171" t="s">
        <v>153</v>
      </c>
      <c r="Z45" s="171" t="s">
        <v>153</v>
      </c>
      <c r="AA45" s="171">
        <v>44</v>
      </c>
      <c r="AB45" s="171" t="s">
        <v>153</v>
      </c>
    </row>
    <row r="46" spans="1:31" ht="20.100000000000001" customHeight="1">
      <c r="F46" s="197"/>
      <c r="G46" s="174" t="s">
        <v>21</v>
      </c>
      <c r="H46" s="379" t="s">
        <v>153</v>
      </c>
      <c r="I46" s="379"/>
      <c r="J46" s="379"/>
      <c r="K46" s="379"/>
      <c r="L46" s="379"/>
      <c r="M46" s="201"/>
      <c r="N46" s="202"/>
      <c r="V46" s="183" t="s">
        <v>153</v>
      </c>
      <c r="W46" s="171" t="s">
        <v>153</v>
      </c>
      <c r="X46" s="171" t="s">
        <v>153</v>
      </c>
      <c r="Y46" s="171" t="s">
        <v>153</v>
      </c>
      <c r="Z46" s="171" t="s">
        <v>153</v>
      </c>
      <c r="AA46" s="171">
        <v>45</v>
      </c>
      <c r="AB46" s="171" t="s">
        <v>153</v>
      </c>
    </row>
    <row r="47" spans="1:31" ht="20.100000000000001" customHeight="1">
      <c r="A47" s="380" t="s">
        <v>25</v>
      </c>
      <c r="B47" s="381"/>
      <c r="C47" s="203" t="s">
        <v>153</v>
      </c>
      <c r="D47" s="173"/>
      <c r="E47" s="173"/>
      <c r="F47" s="173"/>
      <c r="G47" s="173"/>
      <c r="H47" s="173"/>
      <c r="I47" s="173"/>
      <c r="J47" s="173"/>
      <c r="K47" s="173"/>
      <c r="L47" s="173"/>
      <c r="M47" s="173"/>
      <c r="N47" s="173"/>
      <c r="R47" s="183"/>
      <c r="V47" s="183" t="s">
        <v>153</v>
      </c>
      <c r="W47" s="171" t="s">
        <v>153</v>
      </c>
      <c r="X47" s="171" t="s">
        <v>153</v>
      </c>
      <c r="Y47" s="171" t="s">
        <v>153</v>
      </c>
      <c r="Z47" s="171" t="s">
        <v>153</v>
      </c>
      <c r="AA47" s="171">
        <v>46</v>
      </c>
      <c r="AB47" s="171" t="s">
        <v>153</v>
      </c>
    </row>
    <row r="48" spans="1:31" ht="15" customHeight="1">
      <c r="A48" s="382" t="s">
        <v>29</v>
      </c>
      <c r="B48" s="383"/>
      <c r="C48" s="386" t="s">
        <v>153</v>
      </c>
      <c r="D48" s="387"/>
      <c r="E48" s="387"/>
      <c r="F48" s="387"/>
      <c r="G48" s="387"/>
      <c r="H48" s="387"/>
      <c r="I48" s="387"/>
      <c r="J48" s="387"/>
      <c r="K48" s="387"/>
      <c r="L48" s="387"/>
      <c r="M48" s="388"/>
      <c r="N48" s="204"/>
      <c r="V48" s="183" t="s">
        <v>153</v>
      </c>
      <c r="W48" s="171" t="s">
        <v>153</v>
      </c>
      <c r="X48" s="171" t="s">
        <v>153</v>
      </c>
      <c r="Y48" s="171" t="s">
        <v>153</v>
      </c>
      <c r="Z48" s="171" t="s">
        <v>153</v>
      </c>
      <c r="AA48" s="171">
        <v>47</v>
      </c>
      <c r="AB48" s="171" t="s">
        <v>153</v>
      </c>
    </row>
    <row r="49" spans="1:31" ht="15" customHeight="1">
      <c r="A49" s="384"/>
      <c r="B49" s="385"/>
      <c r="C49" s="389"/>
      <c r="D49" s="390"/>
      <c r="E49" s="390"/>
      <c r="F49" s="390"/>
      <c r="G49" s="390"/>
      <c r="H49" s="390"/>
      <c r="I49" s="390"/>
      <c r="J49" s="390"/>
      <c r="K49" s="390"/>
      <c r="L49" s="390"/>
      <c r="M49" s="391"/>
      <c r="N49" s="204"/>
      <c r="V49" s="183" t="s">
        <v>153</v>
      </c>
      <c r="W49" s="171" t="s">
        <v>153</v>
      </c>
      <c r="X49" s="171" t="s">
        <v>153</v>
      </c>
      <c r="Y49" s="171" t="s">
        <v>153</v>
      </c>
      <c r="Z49" s="171" t="s">
        <v>153</v>
      </c>
      <c r="AA49" s="171">
        <v>48</v>
      </c>
      <c r="AB49" s="171" t="s">
        <v>153</v>
      </c>
    </row>
    <row r="50" spans="1:31" ht="15" customHeight="1">
      <c r="A50" s="172"/>
      <c r="B50" s="172"/>
      <c r="C50" s="178"/>
      <c r="D50" s="178"/>
      <c r="E50" s="178"/>
      <c r="F50" s="178"/>
      <c r="G50" s="178"/>
      <c r="H50" s="178"/>
      <c r="I50" s="178"/>
      <c r="J50" s="178"/>
      <c r="K50" s="178"/>
      <c r="L50" s="178"/>
      <c r="M50" s="179" t="s">
        <v>34</v>
      </c>
      <c r="N50" s="177"/>
      <c r="O50" s="180"/>
      <c r="P50" s="180"/>
      <c r="Q50" s="180"/>
      <c r="R50" s="180"/>
      <c r="S50" s="180"/>
      <c r="T50" s="180"/>
      <c r="U50" s="180"/>
      <c r="V50" s="183" t="s">
        <v>153</v>
      </c>
      <c r="W50" s="171" t="s">
        <v>153</v>
      </c>
      <c r="X50" s="171" t="s">
        <v>153</v>
      </c>
      <c r="Y50" s="171" t="s">
        <v>153</v>
      </c>
      <c r="Z50" s="171" t="s">
        <v>153</v>
      </c>
      <c r="AA50" s="171">
        <v>49</v>
      </c>
      <c r="AB50" s="171" t="s">
        <v>153</v>
      </c>
      <c r="AC50" s="180"/>
      <c r="AD50" s="180"/>
      <c r="AE50" s="180"/>
    </row>
    <row r="51" spans="1:31" ht="24.95" customHeight="1">
      <c r="A51" s="205" t="s">
        <v>14</v>
      </c>
      <c r="B51" s="206" t="s">
        <v>15</v>
      </c>
      <c r="C51" s="392" t="s">
        <v>5</v>
      </c>
      <c r="D51" s="393"/>
      <c r="E51" s="394" t="s">
        <v>16</v>
      </c>
      <c r="F51" s="395"/>
      <c r="G51" s="208" t="s">
        <v>4</v>
      </c>
      <c r="H51" s="208" t="s">
        <v>6</v>
      </c>
      <c r="I51" s="207" t="s">
        <v>3</v>
      </c>
      <c r="J51" s="396" t="s">
        <v>1</v>
      </c>
      <c r="K51" s="397"/>
      <c r="L51" s="209" t="s">
        <v>9</v>
      </c>
      <c r="M51" s="210" t="s">
        <v>10</v>
      </c>
      <c r="N51" s="211" t="s">
        <v>95</v>
      </c>
      <c r="O51" s="211" t="s">
        <v>49</v>
      </c>
      <c r="P51" s="211" t="s">
        <v>89</v>
      </c>
      <c r="Q51" s="211" t="s">
        <v>125</v>
      </c>
      <c r="R51" s="181" t="s">
        <v>86</v>
      </c>
      <c r="S51" s="180" t="s">
        <v>128</v>
      </c>
      <c r="T51" s="182"/>
      <c r="U51" s="182"/>
      <c r="V51" s="183" t="s">
        <v>153</v>
      </c>
      <c r="W51" s="171" t="s">
        <v>153</v>
      </c>
      <c r="X51" s="171" t="s">
        <v>153</v>
      </c>
      <c r="Y51" s="171" t="s">
        <v>153</v>
      </c>
      <c r="Z51" s="171" t="s">
        <v>153</v>
      </c>
      <c r="AA51" s="171">
        <v>50</v>
      </c>
      <c r="AB51" s="171" t="s">
        <v>153</v>
      </c>
      <c r="AC51" s="182"/>
      <c r="AD51" s="182"/>
      <c r="AE51" s="182"/>
    </row>
    <row r="52" spans="1:31" ht="21.95" customHeight="1">
      <c r="A52" s="212"/>
      <c r="B52" s="213"/>
      <c r="C52" s="412"/>
      <c r="D52" s="413"/>
      <c r="E52" s="414"/>
      <c r="F52" s="415"/>
      <c r="G52" s="214"/>
      <c r="H52" s="215"/>
      <c r="I52" s="216"/>
      <c r="J52" s="416" t="s">
        <v>153</v>
      </c>
      <c r="K52" s="417"/>
      <c r="L52" s="217"/>
      <c r="M52" s="218" t="s">
        <v>153</v>
      </c>
      <c r="N52" s="219"/>
      <c r="O52" s="219"/>
      <c r="P52" s="219"/>
      <c r="Q52" s="219"/>
      <c r="R52" s="183" t="s">
        <v>153</v>
      </c>
      <c r="S52" s="183" t="s">
        <v>153</v>
      </c>
      <c r="T52" s="183" t="s">
        <v>153</v>
      </c>
      <c r="U52" s="183" t="s">
        <v>153</v>
      </c>
      <c r="V52" s="183" t="s">
        <v>153</v>
      </c>
      <c r="W52" s="171" t="s">
        <v>153</v>
      </c>
      <c r="X52" s="171" t="s">
        <v>153</v>
      </c>
      <c r="Y52" s="171" t="s">
        <v>153</v>
      </c>
      <c r="Z52" s="171" t="s">
        <v>153</v>
      </c>
      <c r="AA52" s="171">
        <v>51</v>
      </c>
      <c r="AB52" s="171" t="s">
        <v>153</v>
      </c>
      <c r="AC52" s="183"/>
      <c r="AD52" s="183"/>
      <c r="AE52" s="183"/>
    </row>
    <row r="53" spans="1:31" ht="21.95" customHeight="1">
      <c r="A53" s="228"/>
      <c r="B53" s="220"/>
      <c r="C53" s="406"/>
      <c r="D53" s="407"/>
      <c r="E53" s="408"/>
      <c r="F53" s="409"/>
      <c r="G53" s="221"/>
      <c r="H53" s="222"/>
      <c r="I53" s="223"/>
      <c r="J53" s="410" t="s">
        <v>153</v>
      </c>
      <c r="K53" s="411"/>
      <c r="L53" s="224"/>
      <c r="M53" s="225" t="s">
        <v>153</v>
      </c>
      <c r="N53" s="219"/>
      <c r="O53" s="219"/>
      <c r="P53" s="219"/>
      <c r="Q53" s="219"/>
      <c r="R53" s="183" t="s">
        <v>153</v>
      </c>
      <c r="S53" s="183" t="s">
        <v>153</v>
      </c>
      <c r="T53" s="183" t="s">
        <v>153</v>
      </c>
      <c r="U53" s="183" t="s">
        <v>153</v>
      </c>
      <c r="V53" s="183" t="s">
        <v>153</v>
      </c>
      <c r="W53" s="171" t="s">
        <v>153</v>
      </c>
      <c r="X53" s="171" t="s">
        <v>153</v>
      </c>
      <c r="Y53" s="171" t="s">
        <v>153</v>
      </c>
      <c r="Z53" s="171" t="s">
        <v>153</v>
      </c>
      <c r="AA53" s="171">
        <v>52</v>
      </c>
      <c r="AB53" s="171" t="s">
        <v>153</v>
      </c>
      <c r="AC53" s="183"/>
      <c r="AD53" s="183"/>
      <c r="AE53" s="183"/>
    </row>
    <row r="54" spans="1:31" ht="21.95" customHeight="1">
      <c r="A54" s="228"/>
      <c r="B54" s="220"/>
      <c r="C54" s="406"/>
      <c r="D54" s="407"/>
      <c r="E54" s="408"/>
      <c r="F54" s="409"/>
      <c r="G54" s="221"/>
      <c r="H54" s="222"/>
      <c r="I54" s="223"/>
      <c r="J54" s="410" t="s">
        <v>153</v>
      </c>
      <c r="K54" s="411"/>
      <c r="L54" s="224"/>
      <c r="M54" s="225" t="s">
        <v>153</v>
      </c>
      <c r="N54" s="219"/>
      <c r="O54" s="219"/>
      <c r="P54" s="219"/>
      <c r="Q54" s="219"/>
      <c r="R54" s="183" t="s">
        <v>153</v>
      </c>
      <c r="S54" s="183" t="s">
        <v>153</v>
      </c>
      <c r="T54" s="183" t="s">
        <v>153</v>
      </c>
      <c r="U54" s="183" t="s">
        <v>153</v>
      </c>
      <c r="V54" s="183" t="s">
        <v>153</v>
      </c>
      <c r="W54" s="171" t="s">
        <v>153</v>
      </c>
      <c r="X54" s="171" t="s">
        <v>153</v>
      </c>
      <c r="Y54" s="171" t="s">
        <v>153</v>
      </c>
      <c r="Z54" s="171" t="s">
        <v>153</v>
      </c>
      <c r="AA54" s="171">
        <v>53</v>
      </c>
      <c r="AB54" s="171" t="s">
        <v>153</v>
      </c>
      <c r="AC54" s="183"/>
      <c r="AD54" s="183"/>
      <c r="AE54" s="183"/>
    </row>
    <row r="55" spans="1:31" ht="21.95" customHeight="1">
      <c r="A55" s="228"/>
      <c r="B55" s="220"/>
      <c r="C55" s="406"/>
      <c r="D55" s="407"/>
      <c r="E55" s="408"/>
      <c r="F55" s="409"/>
      <c r="G55" s="221"/>
      <c r="H55" s="222"/>
      <c r="I55" s="223"/>
      <c r="J55" s="410" t="s">
        <v>153</v>
      </c>
      <c r="K55" s="411"/>
      <c r="L55" s="224"/>
      <c r="M55" s="225" t="s">
        <v>153</v>
      </c>
      <c r="N55" s="219"/>
      <c r="O55" s="219"/>
      <c r="P55" s="219"/>
      <c r="Q55" s="219"/>
      <c r="R55" s="183" t="s">
        <v>153</v>
      </c>
      <c r="S55" s="183" t="s">
        <v>153</v>
      </c>
      <c r="T55" s="183" t="s">
        <v>153</v>
      </c>
      <c r="U55" s="183" t="s">
        <v>153</v>
      </c>
      <c r="V55" s="183" t="s">
        <v>153</v>
      </c>
      <c r="W55" s="171" t="s">
        <v>153</v>
      </c>
      <c r="X55" s="171" t="s">
        <v>153</v>
      </c>
      <c r="Y55" s="171" t="s">
        <v>153</v>
      </c>
      <c r="Z55" s="171" t="s">
        <v>153</v>
      </c>
      <c r="AA55" s="171">
        <v>54</v>
      </c>
      <c r="AB55" s="171" t="s">
        <v>153</v>
      </c>
      <c r="AC55" s="183"/>
      <c r="AD55" s="183"/>
      <c r="AE55" s="183"/>
    </row>
    <row r="56" spans="1:31" ht="21.95" customHeight="1">
      <c r="A56" s="228"/>
      <c r="B56" s="220"/>
      <c r="C56" s="406"/>
      <c r="D56" s="407"/>
      <c r="E56" s="408"/>
      <c r="F56" s="409"/>
      <c r="G56" s="221"/>
      <c r="H56" s="222"/>
      <c r="I56" s="223"/>
      <c r="J56" s="410" t="s">
        <v>153</v>
      </c>
      <c r="K56" s="411"/>
      <c r="L56" s="224"/>
      <c r="M56" s="225" t="s">
        <v>153</v>
      </c>
      <c r="N56" s="219"/>
      <c r="O56" s="219"/>
      <c r="P56" s="219"/>
      <c r="Q56" s="219"/>
      <c r="R56" s="183" t="s">
        <v>153</v>
      </c>
      <c r="S56" s="183" t="s">
        <v>153</v>
      </c>
      <c r="T56" s="183" t="s">
        <v>153</v>
      </c>
      <c r="U56" s="183" t="s">
        <v>153</v>
      </c>
      <c r="V56" s="183" t="s">
        <v>153</v>
      </c>
      <c r="W56" s="171" t="s">
        <v>153</v>
      </c>
      <c r="X56" s="171" t="s">
        <v>153</v>
      </c>
      <c r="Y56" s="171" t="s">
        <v>153</v>
      </c>
      <c r="Z56" s="171" t="s">
        <v>153</v>
      </c>
      <c r="AA56" s="171">
        <v>55</v>
      </c>
      <c r="AB56" s="171" t="s">
        <v>153</v>
      </c>
      <c r="AC56" s="183"/>
      <c r="AD56" s="183"/>
      <c r="AE56" s="183"/>
    </row>
    <row r="57" spans="1:31" ht="21.95" customHeight="1">
      <c r="A57" s="228"/>
      <c r="B57" s="220"/>
      <c r="C57" s="406"/>
      <c r="D57" s="407"/>
      <c r="E57" s="408"/>
      <c r="F57" s="409"/>
      <c r="G57" s="221"/>
      <c r="H57" s="222"/>
      <c r="I57" s="223"/>
      <c r="J57" s="410" t="s">
        <v>153</v>
      </c>
      <c r="K57" s="411"/>
      <c r="L57" s="224"/>
      <c r="M57" s="225" t="s">
        <v>153</v>
      </c>
      <c r="N57" s="219"/>
      <c r="O57" s="219"/>
      <c r="P57" s="219"/>
      <c r="Q57" s="219"/>
      <c r="R57" s="183" t="s">
        <v>153</v>
      </c>
      <c r="S57" s="183" t="s">
        <v>153</v>
      </c>
      <c r="T57" s="183" t="s">
        <v>153</v>
      </c>
      <c r="U57" s="183" t="s">
        <v>153</v>
      </c>
      <c r="V57" s="183" t="s">
        <v>153</v>
      </c>
      <c r="W57" s="171" t="s">
        <v>153</v>
      </c>
      <c r="X57" s="171" t="s">
        <v>153</v>
      </c>
      <c r="Y57" s="171" t="s">
        <v>153</v>
      </c>
      <c r="Z57" s="171" t="s">
        <v>153</v>
      </c>
      <c r="AA57" s="171">
        <v>56</v>
      </c>
      <c r="AB57" s="171" t="s">
        <v>153</v>
      </c>
      <c r="AC57" s="183"/>
      <c r="AD57" s="183"/>
      <c r="AE57" s="183"/>
    </row>
    <row r="58" spans="1:31" ht="21.95" customHeight="1">
      <c r="A58" s="228"/>
      <c r="B58" s="220"/>
      <c r="C58" s="406"/>
      <c r="D58" s="407"/>
      <c r="E58" s="408"/>
      <c r="F58" s="409"/>
      <c r="G58" s="221"/>
      <c r="H58" s="222"/>
      <c r="I58" s="223"/>
      <c r="J58" s="410" t="s">
        <v>153</v>
      </c>
      <c r="K58" s="411"/>
      <c r="L58" s="224"/>
      <c r="M58" s="225" t="s">
        <v>153</v>
      </c>
      <c r="N58" s="219"/>
      <c r="O58" s="219"/>
      <c r="P58" s="219"/>
      <c r="Q58" s="219"/>
      <c r="R58" s="183" t="s">
        <v>153</v>
      </c>
      <c r="S58" s="183" t="s">
        <v>153</v>
      </c>
      <c r="T58" s="183" t="s">
        <v>153</v>
      </c>
      <c r="U58" s="183" t="s">
        <v>153</v>
      </c>
      <c r="V58" s="183" t="s">
        <v>153</v>
      </c>
      <c r="W58" s="171" t="s">
        <v>153</v>
      </c>
      <c r="X58" s="171" t="s">
        <v>153</v>
      </c>
      <c r="Y58" s="171" t="s">
        <v>153</v>
      </c>
      <c r="Z58" s="171" t="s">
        <v>153</v>
      </c>
      <c r="AA58" s="171">
        <v>57</v>
      </c>
      <c r="AB58" s="171" t="s">
        <v>153</v>
      </c>
      <c r="AC58" s="183"/>
      <c r="AD58" s="183"/>
      <c r="AE58" s="183"/>
    </row>
    <row r="59" spans="1:31" ht="21.95" customHeight="1">
      <c r="A59" s="228"/>
      <c r="B59" s="220"/>
      <c r="C59" s="406"/>
      <c r="D59" s="407"/>
      <c r="E59" s="408"/>
      <c r="F59" s="409"/>
      <c r="G59" s="221"/>
      <c r="H59" s="222"/>
      <c r="I59" s="223"/>
      <c r="J59" s="410" t="s">
        <v>153</v>
      </c>
      <c r="K59" s="411"/>
      <c r="L59" s="224"/>
      <c r="M59" s="225" t="s">
        <v>153</v>
      </c>
      <c r="N59" s="219"/>
      <c r="O59" s="219"/>
      <c r="P59" s="219"/>
      <c r="Q59" s="219"/>
      <c r="R59" s="183" t="s">
        <v>153</v>
      </c>
      <c r="S59" s="183" t="s">
        <v>153</v>
      </c>
      <c r="T59" s="183" t="s">
        <v>153</v>
      </c>
      <c r="U59" s="183" t="s">
        <v>153</v>
      </c>
      <c r="V59" s="183" t="s">
        <v>153</v>
      </c>
      <c r="W59" s="171" t="s">
        <v>153</v>
      </c>
      <c r="X59" s="171" t="s">
        <v>153</v>
      </c>
      <c r="Y59" s="171" t="s">
        <v>153</v>
      </c>
      <c r="Z59" s="171" t="s">
        <v>153</v>
      </c>
      <c r="AA59" s="171">
        <v>58</v>
      </c>
      <c r="AB59" s="171" t="s">
        <v>153</v>
      </c>
      <c r="AC59" s="183"/>
      <c r="AD59" s="183"/>
      <c r="AE59" s="183"/>
    </row>
    <row r="60" spans="1:31" ht="21.95" customHeight="1">
      <c r="A60" s="228"/>
      <c r="B60" s="220"/>
      <c r="C60" s="406"/>
      <c r="D60" s="407"/>
      <c r="E60" s="408"/>
      <c r="F60" s="409"/>
      <c r="G60" s="221"/>
      <c r="H60" s="222"/>
      <c r="I60" s="223"/>
      <c r="J60" s="410" t="s">
        <v>153</v>
      </c>
      <c r="K60" s="411"/>
      <c r="L60" s="224"/>
      <c r="M60" s="225" t="s">
        <v>153</v>
      </c>
      <c r="N60" s="219"/>
      <c r="O60" s="219"/>
      <c r="P60" s="219"/>
      <c r="Q60" s="219"/>
      <c r="R60" s="183" t="s">
        <v>153</v>
      </c>
      <c r="S60" s="183" t="s">
        <v>153</v>
      </c>
      <c r="T60" s="183" t="s">
        <v>153</v>
      </c>
      <c r="U60" s="183" t="s">
        <v>153</v>
      </c>
      <c r="V60" s="183" t="s">
        <v>153</v>
      </c>
      <c r="W60" s="171" t="s">
        <v>153</v>
      </c>
      <c r="X60" s="171" t="s">
        <v>153</v>
      </c>
      <c r="Y60" s="171" t="s">
        <v>153</v>
      </c>
      <c r="Z60" s="171" t="s">
        <v>153</v>
      </c>
      <c r="AA60" s="171">
        <v>59</v>
      </c>
      <c r="AB60" s="171" t="s">
        <v>153</v>
      </c>
      <c r="AC60" s="183"/>
      <c r="AD60" s="183"/>
      <c r="AE60" s="183"/>
    </row>
    <row r="61" spans="1:31" ht="21.95" customHeight="1">
      <c r="A61" s="228"/>
      <c r="B61" s="220"/>
      <c r="C61" s="406"/>
      <c r="D61" s="407"/>
      <c r="E61" s="408"/>
      <c r="F61" s="409"/>
      <c r="G61" s="221"/>
      <c r="H61" s="222"/>
      <c r="I61" s="223"/>
      <c r="J61" s="410" t="s">
        <v>153</v>
      </c>
      <c r="K61" s="411"/>
      <c r="L61" s="224"/>
      <c r="M61" s="225" t="s">
        <v>153</v>
      </c>
      <c r="N61" s="219"/>
      <c r="O61" s="219"/>
      <c r="P61" s="219"/>
      <c r="Q61" s="219"/>
      <c r="R61" s="183" t="s">
        <v>153</v>
      </c>
      <c r="S61" s="183" t="s">
        <v>153</v>
      </c>
      <c r="T61" s="183" t="s">
        <v>153</v>
      </c>
      <c r="U61" s="183" t="s">
        <v>153</v>
      </c>
      <c r="V61" s="183" t="s">
        <v>153</v>
      </c>
      <c r="W61" s="171" t="s">
        <v>153</v>
      </c>
      <c r="X61" s="171" t="s">
        <v>153</v>
      </c>
      <c r="Y61" s="171" t="s">
        <v>153</v>
      </c>
      <c r="Z61" s="171" t="s">
        <v>153</v>
      </c>
      <c r="AA61" s="171">
        <v>60</v>
      </c>
      <c r="AB61" s="171" t="s">
        <v>153</v>
      </c>
      <c r="AC61" s="183"/>
      <c r="AD61" s="183"/>
      <c r="AE61" s="183"/>
    </row>
    <row r="62" spans="1:31" ht="21.95" customHeight="1">
      <c r="A62" s="228"/>
      <c r="B62" s="220"/>
      <c r="C62" s="406"/>
      <c r="D62" s="407"/>
      <c r="E62" s="408"/>
      <c r="F62" s="409"/>
      <c r="G62" s="221"/>
      <c r="H62" s="222"/>
      <c r="I62" s="223"/>
      <c r="J62" s="410" t="s">
        <v>153</v>
      </c>
      <c r="K62" s="411"/>
      <c r="L62" s="224"/>
      <c r="M62" s="225" t="s">
        <v>153</v>
      </c>
      <c r="N62" s="219"/>
      <c r="O62" s="219"/>
      <c r="P62" s="219"/>
      <c r="Q62" s="219"/>
      <c r="R62" s="183" t="s">
        <v>153</v>
      </c>
      <c r="S62" s="183" t="s">
        <v>153</v>
      </c>
      <c r="T62" s="183" t="s">
        <v>153</v>
      </c>
      <c r="U62" s="183" t="s">
        <v>153</v>
      </c>
      <c r="V62" s="183" t="s">
        <v>153</v>
      </c>
      <c r="W62" s="171" t="s">
        <v>153</v>
      </c>
      <c r="X62" s="171" t="s">
        <v>153</v>
      </c>
      <c r="Y62" s="171" t="s">
        <v>153</v>
      </c>
      <c r="Z62" s="171" t="s">
        <v>153</v>
      </c>
      <c r="AA62" s="171">
        <v>61</v>
      </c>
      <c r="AB62" s="171" t="s">
        <v>153</v>
      </c>
      <c r="AC62" s="183"/>
      <c r="AD62" s="183"/>
      <c r="AE62" s="183"/>
    </row>
    <row r="63" spans="1:31" ht="21.95" customHeight="1">
      <c r="A63" s="228"/>
      <c r="B63" s="220"/>
      <c r="C63" s="406"/>
      <c r="D63" s="407"/>
      <c r="E63" s="408"/>
      <c r="F63" s="409"/>
      <c r="G63" s="221"/>
      <c r="H63" s="222"/>
      <c r="I63" s="223"/>
      <c r="J63" s="410" t="s">
        <v>153</v>
      </c>
      <c r="K63" s="411"/>
      <c r="L63" s="224"/>
      <c r="M63" s="225" t="s">
        <v>153</v>
      </c>
      <c r="N63" s="219"/>
      <c r="O63" s="219"/>
      <c r="P63" s="219"/>
      <c r="Q63" s="219"/>
      <c r="R63" s="183" t="s">
        <v>153</v>
      </c>
      <c r="S63" s="183" t="s">
        <v>153</v>
      </c>
      <c r="T63" s="183" t="s">
        <v>153</v>
      </c>
      <c r="U63" s="183" t="s">
        <v>153</v>
      </c>
      <c r="V63" s="183" t="s">
        <v>153</v>
      </c>
      <c r="W63" s="171" t="s">
        <v>153</v>
      </c>
      <c r="X63" s="171" t="s">
        <v>153</v>
      </c>
      <c r="Y63" s="171" t="s">
        <v>153</v>
      </c>
      <c r="Z63" s="171" t="s">
        <v>153</v>
      </c>
      <c r="AA63" s="171">
        <v>62</v>
      </c>
      <c r="AB63" s="171" t="s">
        <v>153</v>
      </c>
      <c r="AC63" s="183"/>
      <c r="AD63" s="183"/>
      <c r="AE63" s="183"/>
    </row>
    <row r="64" spans="1:31" ht="21.95" customHeight="1">
      <c r="A64" s="228"/>
      <c r="B64" s="220"/>
      <c r="C64" s="406"/>
      <c r="D64" s="407"/>
      <c r="E64" s="408"/>
      <c r="F64" s="409"/>
      <c r="G64" s="221"/>
      <c r="H64" s="222"/>
      <c r="I64" s="223"/>
      <c r="J64" s="410" t="s">
        <v>153</v>
      </c>
      <c r="K64" s="411"/>
      <c r="L64" s="224"/>
      <c r="M64" s="225" t="s">
        <v>153</v>
      </c>
      <c r="N64" s="219"/>
      <c r="O64" s="219"/>
      <c r="P64" s="219"/>
      <c r="Q64" s="219"/>
      <c r="R64" s="183" t="s">
        <v>153</v>
      </c>
      <c r="S64" s="183" t="s">
        <v>153</v>
      </c>
      <c r="T64" s="183" t="s">
        <v>153</v>
      </c>
      <c r="U64" s="183" t="s">
        <v>153</v>
      </c>
      <c r="V64" s="183" t="s">
        <v>153</v>
      </c>
      <c r="W64" s="171" t="s">
        <v>153</v>
      </c>
      <c r="X64" s="171" t="s">
        <v>153</v>
      </c>
      <c r="Y64" s="171" t="s">
        <v>153</v>
      </c>
      <c r="Z64" s="171" t="s">
        <v>153</v>
      </c>
      <c r="AA64" s="171">
        <v>63</v>
      </c>
      <c r="AB64" s="171" t="s">
        <v>153</v>
      </c>
      <c r="AC64" s="183"/>
      <c r="AD64" s="183"/>
      <c r="AE64" s="183"/>
    </row>
    <row r="65" spans="1:31" ht="21.95" customHeight="1">
      <c r="A65" s="228"/>
      <c r="B65" s="220"/>
      <c r="C65" s="418"/>
      <c r="D65" s="419"/>
      <c r="E65" s="408"/>
      <c r="F65" s="409"/>
      <c r="G65" s="221"/>
      <c r="H65" s="222"/>
      <c r="I65" s="223"/>
      <c r="J65" s="410" t="s">
        <v>153</v>
      </c>
      <c r="K65" s="411"/>
      <c r="L65" s="224"/>
      <c r="M65" s="225" t="s">
        <v>153</v>
      </c>
      <c r="N65" s="219"/>
      <c r="O65" s="219"/>
      <c r="P65" s="219"/>
      <c r="Q65" s="219"/>
      <c r="R65" s="183" t="s">
        <v>153</v>
      </c>
      <c r="S65" s="183" t="s">
        <v>153</v>
      </c>
      <c r="T65" s="183" t="s">
        <v>153</v>
      </c>
      <c r="U65" s="183" t="s">
        <v>153</v>
      </c>
      <c r="V65" s="183" t="s">
        <v>153</v>
      </c>
      <c r="W65" s="171" t="s">
        <v>153</v>
      </c>
      <c r="X65" s="171" t="s">
        <v>153</v>
      </c>
      <c r="Y65" s="171" t="s">
        <v>153</v>
      </c>
      <c r="Z65" s="171" t="s">
        <v>153</v>
      </c>
      <c r="AA65" s="171">
        <v>64</v>
      </c>
      <c r="AB65" s="171" t="s">
        <v>153</v>
      </c>
      <c r="AC65" s="183"/>
      <c r="AD65" s="183"/>
      <c r="AE65" s="183"/>
    </row>
    <row r="66" spans="1:31" ht="21.95" customHeight="1">
      <c r="A66" s="228"/>
      <c r="B66" s="220"/>
      <c r="C66" s="418"/>
      <c r="D66" s="419"/>
      <c r="E66" s="408"/>
      <c r="F66" s="409"/>
      <c r="G66" s="221"/>
      <c r="H66" s="222"/>
      <c r="I66" s="227"/>
      <c r="J66" s="410" t="s">
        <v>153</v>
      </c>
      <c r="K66" s="411"/>
      <c r="L66" s="224"/>
      <c r="M66" s="225" t="s">
        <v>153</v>
      </c>
      <c r="N66" s="219"/>
      <c r="O66" s="219"/>
      <c r="P66" s="219"/>
      <c r="Q66" s="219"/>
      <c r="R66" s="183" t="s">
        <v>153</v>
      </c>
      <c r="S66" s="183" t="s">
        <v>153</v>
      </c>
      <c r="T66" s="183" t="s">
        <v>153</v>
      </c>
      <c r="U66" s="183" t="s">
        <v>153</v>
      </c>
      <c r="V66" s="183" t="s">
        <v>153</v>
      </c>
      <c r="W66" s="171" t="s">
        <v>153</v>
      </c>
      <c r="X66" s="171" t="s">
        <v>153</v>
      </c>
      <c r="Y66" s="171" t="s">
        <v>153</v>
      </c>
      <c r="Z66" s="171" t="s">
        <v>153</v>
      </c>
      <c r="AA66" s="171">
        <v>65</v>
      </c>
      <c r="AB66" s="171" t="s">
        <v>153</v>
      </c>
      <c r="AC66" s="183"/>
      <c r="AD66" s="183"/>
      <c r="AE66" s="183"/>
    </row>
    <row r="67" spans="1:31" ht="21.95" customHeight="1">
      <c r="A67" s="228"/>
      <c r="B67" s="220"/>
      <c r="C67" s="418"/>
      <c r="D67" s="419"/>
      <c r="E67" s="408"/>
      <c r="F67" s="409"/>
      <c r="G67" s="221"/>
      <c r="H67" s="222"/>
      <c r="I67" s="227"/>
      <c r="J67" s="410" t="s">
        <v>153</v>
      </c>
      <c r="K67" s="411"/>
      <c r="L67" s="224"/>
      <c r="M67" s="225" t="s">
        <v>153</v>
      </c>
      <c r="N67" s="219"/>
      <c r="O67" s="219"/>
      <c r="P67" s="219"/>
      <c r="Q67" s="219"/>
      <c r="R67" s="183" t="s">
        <v>153</v>
      </c>
      <c r="S67" s="183" t="s">
        <v>153</v>
      </c>
      <c r="T67" s="183" t="s">
        <v>153</v>
      </c>
      <c r="U67" s="183" t="s">
        <v>153</v>
      </c>
      <c r="V67" s="183" t="s">
        <v>153</v>
      </c>
      <c r="W67" s="171" t="s">
        <v>153</v>
      </c>
      <c r="X67" s="171" t="s">
        <v>153</v>
      </c>
      <c r="Y67" s="171" t="s">
        <v>153</v>
      </c>
      <c r="Z67" s="171" t="s">
        <v>153</v>
      </c>
      <c r="AA67" s="171">
        <v>66</v>
      </c>
      <c r="AB67" s="171" t="s">
        <v>153</v>
      </c>
      <c r="AC67" s="183"/>
      <c r="AD67" s="183"/>
      <c r="AE67" s="183"/>
    </row>
    <row r="68" spans="1:31" ht="21.95" customHeight="1">
      <c r="A68" s="228"/>
      <c r="B68" s="220"/>
      <c r="C68" s="418"/>
      <c r="D68" s="419"/>
      <c r="E68" s="408"/>
      <c r="F68" s="409"/>
      <c r="G68" s="221"/>
      <c r="H68" s="222"/>
      <c r="I68" s="227"/>
      <c r="J68" s="410" t="s">
        <v>153</v>
      </c>
      <c r="K68" s="411"/>
      <c r="L68" s="224"/>
      <c r="M68" s="225" t="s">
        <v>153</v>
      </c>
      <c r="N68" s="219"/>
      <c r="O68" s="219"/>
      <c r="P68" s="219"/>
      <c r="Q68" s="219"/>
      <c r="R68" s="183" t="s">
        <v>153</v>
      </c>
      <c r="S68" s="183" t="s">
        <v>153</v>
      </c>
      <c r="T68" s="183" t="s">
        <v>153</v>
      </c>
      <c r="U68" s="183" t="s">
        <v>153</v>
      </c>
      <c r="V68" s="183" t="s">
        <v>153</v>
      </c>
      <c r="W68" s="171" t="s">
        <v>153</v>
      </c>
      <c r="X68" s="171" t="s">
        <v>153</v>
      </c>
      <c r="Y68" s="171" t="s">
        <v>153</v>
      </c>
      <c r="Z68" s="171" t="s">
        <v>153</v>
      </c>
      <c r="AA68" s="171">
        <v>67</v>
      </c>
      <c r="AB68" s="171" t="s">
        <v>153</v>
      </c>
      <c r="AC68" s="183"/>
      <c r="AD68" s="183"/>
      <c r="AE68" s="183"/>
    </row>
    <row r="69" spans="1:31" ht="21.95" customHeight="1">
      <c r="A69" s="228"/>
      <c r="B69" s="220"/>
      <c r="C69" s="418"/>
      <c r="D69" s="419"/>
      <c r="E69" s="408"/>
      <c r="F69" s="409"/>
      <c r="G69" s="221"/>
      <c r="H69" s="222"/>
      <c r="I69" s="227"/>
      <c r="J69" s="410" t="s">
        <v>153</v>
      </c>
      <c r="K69" s="411"/>
      <c r="L69" s="224"/>
      <c r="M69" s="225" t="s">
        <v>153</v>
      </c>
      <c r="N69" s="219"/>
      <c r="O69" s="219"/>
      <c r="P69" s="219"/>
      <c r="Q69" s="219"/>
      <c r="R69" s="183" t="s">
        <v>153</v>
      </c>
      <c r="S69" s="183" t="s">
        <v>153</v>
      </c>
      <c r="T69" s="183" t="s">
        <v>153</v>
      </c>
      <c r="U69" s="183" t="s">
        <v>153</v>
      </c>
      <c r="V69" s="183" t="s">
        <v>153</v>
      </c>
      <c r="W69" s="171" t="s">
        <v>153</v>
      </c>
      <c r="X69" s="171" t="s">
        <v>153</v>
      </c>
      <c r="Y69" s="171" t="s">
        <v>153</v>
      </c>
      <c r="Z69" s="171" t="s">
        <v>153</v>
      </c>
      <c r="AA69" s="171">
        <v>68</v>
      </c>
      <c r="AB69" s="171" t="s">
        <v>153</v>
      </c>
      <c r="AC69" s="183"/>
      <c r="AD69" s="183"/>
      <c r="AE69" s="183"/>
    </row>
    <row r="70" spans="1:31" ht="21.95" customHeight="1">
      <c r="A70" s="228"/>
      <c r="B70" s="220"/>
      <c r="C70" s="418"/>
      <c r="D70" s="419"/>
      <c r="E70" s="408"/>
      <c r="F70" s="409"/>
      <c r="G70" s="221"/>
      <c r="H70" s="222"/>
      <c r="I70" s="227"/>
      <c r="J70" s="410" t="s">
        <v>153</v>
      </c>
      <c r="K70" s="411"/>
      <c r="L70" s="224"/>
      <c r="M70" s="225" t="s">
        <v>153</v>
      </c>
      <c r="N70" s="219"/>
      <c r="O70" s="219"/>
      <c r="P70" s="219"/>
      <c r="Q70" s="219"/>
      <c r="R70" s="183" t="s">
        <v>153</v>
      </c>
      <c r="S70" s="183" t="s">
        <v>153</v>
      </c>
      <c r="T70" s="183" t="s">
        <v>153</v>
      </c>
      <c r="U70" s="183" t="s">
        <v>153</v>
      </c>
      <c r="V70" s="183" t="s">
        <v>153</v>
      </c>
      <c r="W70" s="171" t="s">
        <v>153</v>
      </c>
      <c r="X70" s="171" t="s">
        <v>153</v>
      </c>
      <c r="Y70" s="171" t="s">
        <v>153</v>
      </c>
      <c r="Z70" s="171" t="s">
        <v>153</v>
      </c>
      <c r="AA70" s="171">
        <v>69</v>
      </c>
      <c r="AB70" s="171" t="s">
        <v>153</v>
      </c>
      <c r="AC70" s="183"/>
      <c r="AD70" s="183"/>
      <c r="AE70" s="183"/>
    </row>
    <row r="71" spans="1:31" ht="21.95" customHeight="1">
      <c r="A71" s="228"/>
      <c r="B71" s="220"/>
      <c r="C71" s="418"/>
      <c r="D71" s="419"/>
      <c r="E71" s="408"/>
      <c r="F71" s="409"/>
      <c r="G71" s="221"/>
      <c r="H71" s="222"/>
      <c r="I71" s="227"/>
      <c r="J71" s="410" t="s">
        <v>153</v>
      </c>
      <c r="K71" s="411"/>
      <c r="L71" s="224"/>
      <c r="M71" s="225" t="s">
        <v>153</v>
      </c>
      <c r="N71" s="219"/>
      <c r="O71" s="219"/>
      <c r="P71" s="219"/>
      <c r="Q71" s="219"/>
      <c r="R71" s="183" t="s">
        <v>153</v>
      </c>
      <c r="S71" s="183" t="s">
        <v>153</v>
      </c>
      <c r="T71" s="183" t="s">
        <v>153</v>
      </c>
      <c r="U71" s="183" t="s">
        <v>153</v>
      </c>
      <c r="V71" s="183" t="s">
        <v>153</v>
      </c>
      <c r="W71" s="171" t="s">
        <v>153</v>
      </c>
      <c r="X71" s="171" t="s">
        <v>153</v>
      </c>
      <c r="Y71" s="171" t="s">
        <v>153</v>
      </c>
      <c r="Z71" s="171" t="s">
        <v>153</v>
      </c>
      <c r="AA71" s="171">
        <v>70</v>
      </c>
      <c r="AB71" s="171" t="s">
        <v>153</v>
      </c>
      <c r="AC71" s="183"/>
      <c r="AD71" s="183"/>
      <c r="AE71" s="183"/>
    </row>
    <row r="72" spans="1:31" ht="21.95" customHeight="1">
      <c r="A72" s="228"/>
      <c r="B72" s="220"/>
      <c r="C72" s="418"/>
      <c r="D72" s="419"/>
      <c r="E72" s="408"/>
      <c r="F72" s="409"/>
      <c r="G72" s="221"/>
      <c r="H72" s="222"/>
      <c r="I72" s="227"/>
      <c r="J72" s="410" t="s">
        <v>153</v>
      </c>
      <c r="K72" s="411"/>
      <c r="L72" s="224"/>
      <c r="M72" s="225" t="s">
        <v>153</v>
      </c>
      <c r="N72" s="219"/>
      <c r="O72" s="219"/>
      <c r="P72" s="219"/>
      <c r="Q72" s="219"/>
      <c r="R72" s="183" t="s">
        <v>153</v>
      </c>
      <c r="S72" s="183" t="s">
        <v>153</v>
      </c>
      <c r="T72" s="183" t="s">
        <v>153</v>
      </c>
      <c r="U72" s="183" t="s">
        <v>153</v>
      </c>
      <c r="V72" s="183" t="s">
        <v>153</v>
      </c>
      <c r="W72" s="171" t="s">
        <v>153</v>
      </c>
      <c r="X72" s="171" t="s">
        <v>153</v>
      </c>
      <c r="Y72" s="171" t="s">
        <v>153</v>
      </c>
      <c r="Z72" s="171" t="s">
        <v>153</v>
      </c>
      <c r="AA72" s="171">
        <v>71</v>
      </c>
      <c r="AB72" s="171" t="s">
        <v>153</v>
      </c>
      <c r="AC72" s="183"/>
      <c r="AD72" s="183"/>
      <c r="AE72" s="183"/>
    </row>
    <row r="73" spans="1:31" ht="21.95" customHeight="1">
      <c r="A73" s="228"/>
      <c r="B73" s="220"/>
      <c r="C73" s="418"/>
      <c r="D73" s="419"/>
      <c r="E73" s="408"/>
      <c r="F73" s="409"/>
      <c r="G73" s="221"/>
      <c r="H73" s="222"/>
      <c r="I73" s="227"/>
      <c r="J73" s="410" t="s">
        <v>153</v>
      </c>
      <c r="K73" s="411"/>
      <c r="L73" s="224"/>
      <c r="M73" s="225" t="s">
        <v>153</v>
      </c>
      <c r="N73" s="219"/>
      <c r="O73" s="219"/>
      <c r="P73" s="219"/>
      <c r="Q73" s="219"/>
      <c r="R73" s="183" t="s">
        <v>153</v>
      </c>
      <c r="S73" s="183" t="s">
        <v>153</v>
      </c>
      <c r="T73" s="183" t="s">
        <v>153</v>
      </c>
      <c r="U73" s="183" t="s">
        <v>153</v>
      </c>
      <c r="V73" s="183" t="s">
        <v>153</v>
      </c>
      <c r="W73" s="171" t="s">
        <v>153</v>
      </c>
      <c r="X73" s="171" t="s">
        <v>153</v>
      </c>
      <c r="Y73" s="171" t="s">
        <v>153</v>
      </c>
      <c r="Z73" s="171" t="s">
        <v>153</v>
      </c>
      <c r="AA73" s="171">
        <v>72</v>
      </c>
      <c r="AB73" s="171" t="s">
        <v>153</v>
      </c>
      <c r="AC73" s="183"/>
      <c r="AD73" s="183"/>
      <c r="AE73" s="183"/>
    </row>
    <row r="74" spans="1:31" ht="21.95" customHeight="1">
      <c r="A74" s="228"/>
      <c r="B74" s="220"/>
      <c r="C74" s="418"/>
      <c r="D74" s="419"/>
      <c r="E74" s="408"/>
      <c r="F74" s="409"/>
      <c r="G74" s="221"/>
      <c r="H74" s="222"/>
      <c r="I74" s="227"/>
      <c r="J74" s="410" t="s">
        <v>153</v>
      </c>
      <c r="K74" s="411"/>
      <c r="L74" s="224"/>
      <c r="M74" s="225" t="s">
        <v>153</v>
      </c>
      <c r="N74" s="219"/>
      <c r="O74" s="219"/>
      <c r="P74" s="219"/>
      <c r="Q74" s="219"/>
      <c r="R74" s="183" t="s">
        <v>153</v>
      </c>
      <c r="S74" s="183" t="s">
        <v>153</v>
      </c>
      <c r="T74" s="183" t="s">
        <v>153</v>
      </c>
      <c r="U74" s="183" t="s">
        <v>153</v>
      </c>
      <c r="V74" s="183" t="s">
        <v>153</v>
      </c>
      <c r="W74" s="171" t="s">
        <v>153</v>
      </c>
      <c r="X74" s="171" t="s">
        <v>153</v>
      </c>
      <c r="Y74" s="171" t="s">
        <v>153</v>
      </c>
      <c r="Z74" s="171" t="s">
        <v>153</v>
      </c>
      <c r="AA74" s="171">
        <v>73</v>
      </c>
      <c r="AB74" s="171" t="s">
        <v>153</v>
      </c>
      <c r="AC74" s="183"/>
      <c r="AD74" s="183"/>
      <c r="AE74" s="183"/>
    </row>
    <row r="75" spans="1:31" ht="21.95" customHeight="1">
      <c r="A75" s="228"/>
      <c r="B75" s="220"/>
      <c r="C75" s="418"/>
      <c r="D75" s="419"/>
      <c r="E75" s="408"/>
      <c r="F75" s="409"/>
      <c r="G75" s="221"/>
      <c r="H75" s="222"/>
      <c r="I75" s="227"/>
      <c r="J75" s="410" t="s">
        <v>153</v>
      </c>
      <c r="K75" s="411"/>
      <c r="L75" s="224"/>
      <c r="M75" s="225" t="s">
        <v>153</v>
      </c>
      <c r="N75" s="219"/>
      <c r="O75" s="219"/>
      <c r="P75" s="219"/>
      <c r="Q75" s="219"/>
      <c r="R75" s="183" t="s">
        <v>153</v>
      </c>
      <c r="S75" s="183" t="s">
        <v>153</v>
      </c>
      <c r="T75" s="183" t="s">
        <v>153</v>
      </c>
      <c r="U75" s="183" t="s">
        <v>153</v>
      </c>
      <c r="V75" s="183" t="s">
        <v>153</v>
      </c>
      <c r="W75" s="171" t="s">
        <v>153</v>
      </c>
      <c r="X75" s="171" t="s">
        <v>153</v>
      </c>
      <c r="Y75" s="171" t="s">
        <v>153</v>
      </c>
      <c r="Z75" s="171" t="s">
        <v>153</v>
      </c>
      <c r="AA75" s="171">
        <v>74</v>
      </c>
      <c r="AB75" s="171" t="s">
        <v>153</v>
      </c>
      <c r="AC75" s="183"/>
      <c r="AD75" s="183"/>
      <c r="AE75" s="183"/>
    </row>
    <row r="76" spans="1:31" ht="21.95" customHeight="1" thickBot="1">
      <c r="A76" s="228"/>
      <c r="B76" s="220"/>
      <c r="C76" s="418"/>
      <c r="D76" s="419"/>
      <c r="E76" s="408"/>
      <c r="F76" s="409"/>
      <c r="G76" s="229"/>
      <c r="H76" s="230"/>
      <c r="I76" s="245"/>
      <c r="J76" s="420" t="s">
        <v>153</v>
      </c>
      <c r="K76" s="421"/>
      <c r="L76" s="224"/>
      <c r="M76" s="231" t="s">
        <v>153</v>
      </c>
      <c r="N76" s="219"/>
      <c r="O76" s="219"/>
      <c r="P76" s="219"/>
      <c r="Q76" s="219"/>
      <c r="R76" s="183" t="s">
        <v>153</v>
      </c>
      <c r="S76" s="183" t="s">
        <v>153</v>
      </c>
      <c r="T76" s="183" t="s">
        <v>153</v>
      </c>
      <c r="U76" s="183" t="s">
        <v>153</v>
      </c>
      <c r="V76" s="183" t="s">
        <v>153</v>
      </c>
      <c r="W76" s="171" t="s">
        <v>153</v>
      </c>
      <c r="X76" s="171" t="s">
        <v>153</v>
      </c>
      <c r="Y76" s="171" t="s">
        <v>153</v>
      </c>
      <c r="Z76" s="171" t="s">
        <v>153</v>
      </c>
      <c r="AA76" s="171">
        <v>75</v>
      </c>
      <c r="AB76" s="171" t="s">
        <v>153</v>
      </c>
      <c r="AC76" s="183"/>
      <c r="AD76" s="183"/>
      <c r="AE76" s="183"/>
    </row>
    <row r="77" spans="1:31" ht="24.95" customHeight="1" thickBot="1">
      <c r="A77" s="232"/>
      <c r="B77" s="232"/>
      <c r="C77" s="232"/>
      <c r="D77" s="232"/>
      <c r="E77" s="232"/>
      <c r="F77" s="232"/>
      <c r="G77" s="233"/>
      <c r="H77" s="234"/>
      <c r="I77" s="235" t="s">
        <v>2</v>
      </c>
      <c r="J77" s="422">
        <v>0</v>
      </c>
      <c r="K77" s="423"/>
      <c r="L77" s="236"/>
      <c r="M77" s="232"/>
      <c r="N77" s="172"/>
      <c r="O77" s="176">
        <v>0</v>
      </c>
      <c r="P77" s="176"/>
      <c r="Q77" s="176"/>
      <c r="S77" s="183">
        <v>0</v>
      </c>
      <c r="T77" s="176"/>
      <c r="U77" s="183"/>
      <c r="V77" s="183" t="s">
        <v>153</v>
      </c>
      <c r="W77" s="171" t="s">
        <v>153</v>
      </c>
      <c r="X77" s="171" t="s">
        <v>153</v>
      </c>
      <c r="Y77" s="171" t="s">
        <v>153</v>
      </c>
      <c r="Z77" s="171" t="s">
        <v>153</v>
      </c>
      <c r="AA77" s="171">
        <v>76</v>
      </c>
      <c r="AB77" s="171" t="s">
        <v>153</v>
      </c>
      <c r="AC77" s="176"/>
      <c r="AD77" s="176"/>
      <c r="AE77" s="176"/>
    </row>
    <row r="78" spans="1:31" ht="20.100000000000001" customHeight="1">
      <c r="A78" s="172"/>
      <c r="B78" s="172"/>
      <c r="C78" s="172"/>
      <c r="D78" s="424"/>
      <c r="E78" s="424"/>
      <c r="F78" s="424"/>
      <c r="G78" s="172"/>
      <c r="H78" s="172"/>
      <c r="I78" s="425" t="s">
        <v>32</v>
      </c>
      <c r="J78" s="425"/>
      <c r="K78" s="425"/>
      <c r="L78" s="425"/>
      <c r="M78" s="425"/>
      <c r="N78" s="237"/>
      <c r="P78" s="238"/>
      <c r="Q78" s="238"/>
      <c r="S78" s="183" t="s">
        <v>153</v>
      </c>
      <c r="U78" s="183"/>
      <c r="V78" s="183" t="s">
        <v>153</v>
      </c>
      <c r="W78" s="171" t="s">
        <v>153</v>
      </c>
      <c r="X78" s="171" t="s">
        <v>153</v>
      </c>
      <c r="Y78" s="171" t="s">
        <v>153</v>
      </c>
      <c r="Z78" s="171" t="s">
        <v>153</v>
      </c>
      <c r="AA78" s="171">
        <v>77</v>
      </c>
      <c r="AB78" s="171" t="s">
        <v>153</v>
      </c>
      <c r="AC78" s="176"/>
      <c r="AD78" s="176"/>
      <c r="AE78" s="176"/>
    </row>
    <row r="79" spans="1:31" ht="30" customHeight="1">
      <c r="A79" s="398" t="s">
        <v>154</v>
      </c>
      <c r="B79" s="398"/>
      <c r="C79" s="398"/>
      <c r="E79" s="184" t="s">
        <v>26</v>
      </c>
      <c r="F79" s="184"/>
      <c r="G79" s="184"/>
      <c r="H79" s="184"/>
      <c r="I79" s="184"/>
      <c r="J79" s="184"/>
      <c r="K79" s="184"/>
      <c r="L79" s="184"/>
      <c r="M79" s="184"/>
      <c r="N79" s="185"/>
      <c r="V79" s="183" t="s">
        <v>153</v>
      </c>
      <c r="W79" s="171" t="s">
        <v>129</v>
      </c>
      <c r="Y79" s="171" t="s">
        <v>153</v>
      </c>
      <c r="Z79" s="171" t="s">
        <v>153</v>
      </c>
      <c r="AA79" s="171">
        <v>78</v>
      </c>
      <c r="AB79" s="171" t="s">
        <v>153</v>
      </c>
    </row>
    <row r="80" spans="1:31" ht="20.100000000000001" customHeight="1">
      <c r="B80" s="399" t="s">
        <v>51</v>
      </c>
      <c r="C80" s="399"/>
      <c r="D80" s="399"/>
      <c r="E80" s="173"/>
      <c r="F80" s="173"/>
      <c r="G80" s="173"/>
      <c r="H80" s="173"/>
      <c r="I80" s="173"/>
      <c r="J80" s="400">
        <v>45188</v>
      </c>
      <c r="K80" s="400"/>
      <c r="L80" s="400"/>
      <c r="M80" s="400"/>
      <c r="N80" s="186"/>
      <c r="V80" s="183" t="s">
        <v>153</v>
      </c>
      <c r="W80" s="171" t="s">
        <v>153</v>
      </c>
      <c r="X80" s="171" t="s">
        <v>153</v>
      </c>
      <c r="Y80" s="171" t="s">
        <v>153</v>
      </c>
      <c r="Z80" s="171" t="s">
        <v>153</v>
      </c>
      <c r="AA80" s="171">
        <v>79</v>
      </c>
      <c r="AB80" s="171" t="s">
        <v>153</v>
      </c>
    </row>
    <row r="81" spans="1:31" ht="15" customHeight="1">
      <c r="B81" s="401" t="s">
        <v>11</v>
      </c>
      <c r="C81" s="401"/>
      <c r="D81" s="401"/>
      <c r="E81" s="401"/>
      <c r="F81" s="401"/>
      <c r="G81" s="239"/>
      <c r="H81" s="240"/>
      <c r="I81" s="240"/>
      <c r="J81" s="240"/>
      <c r="K81" s="240"/>
      <c r="L81" s="240"/>
      <c r="M81" s="241"/>
      <c r="N81" s="175"/>
      <c r="V81" s="183" t="s">
        <v>153</v>
      </c>
      <c r="W81" s="171" t="s">
        <v>153</v>
      </c>
      <c r="X81" s="171" t="s">
        <v>153</v>
      </c>
      <c r="Y81" s="171" t="s">
        <v>153</v>
      </c>
      <c r="Z81" s="171" t="s">
        <v>153</v>
      </c>
      <c r="AA81" s="171">
        <v>80</v>
      </c>
      <c r="AB81" s="171" t="s">
        <v>153</v>
      </c>
    </row>
    <row r="82" spans="1:31" ht="30" customHeight="1">
      <c r="B82" s="401"/>
      <c r="C82" s="401"/>
      <c r="D82" s="401"/>
      <c r="E82" s="401"/>
      <c r="F82" s="401"/>
      <c r="G82" s="189" t="s">
        <v>7</v>
      </c>
      <c r="H82" s="402" t="s">
        <v>153</v>
      </c>
      <c r="I82" s="402"/>
      <c r="J82" s="402"/>
      <c r="K82" s="402"/>
      <c r="L82" s="402"/>
      <c r="M82" s="403"/>
      <c r="N82" s="242"/>
      <c r="V82" s="183" t="s">
        <v>153</v>
      </c>
      <c r="W82" s="171" t="s">
        <v>153</v>
      </c>
      <c r="X82" s="171" t="s">
        <v>153</v>
      </c>
      <c r="Y82" s="171" t="s">
        <v>153</v>
      </c>
      <c r="Z82" s="171" t="s">
        <v>153</v>
      </c>
      <c r="AA82" s="171">
        <v>81</v>
      </c>
      <c r="AB82" s="171" t="s">
        <v>153</v>
      </c>
    </row>
    <row r="83" spans="1:31" ht="24.95" customHeight="1">
      <c r="F83" s="243"/>
      <c r="G83" s="193" t="s">
        <v>8</v>
      </c>
      <c r="H83" s="404" t="s">
        <v>153</v>
      </c>
      <c r="I83" s="404"/>
      <c r="J83" s="404"/>
      <c r="K83" s="404"/>
      <c r="L83" s="404"/>
      <c r="M83" s="405"/>
      <c r="N83" s="194"/>
      <c r="V83" s="183" t="s">
        <v>153</v>
      </c>
      <c r="W83" s="171" t="s">
        <v>153</v>
      </c>
      <c r="X83" s="171" t="s">
        <v>153</v>
      </c>
      <c r="Y83" s="171" t="s">
        <v>153</v>
      </c>
      <c r="Z83" s="171" t="s">
        <v>153</v>
      </c>
      <c r="AA83" s="171">
        <v>82</v>
      </c>
      <c r="AB83" s="171" t="s">
        <v>153</v>
      </c>
    </row>
    <row r="84" spans="1:31" ht="24.95" customHeight="1">
      <c r="F84" s="244"/>
      <c r="G84" s="198"/>
      <c r="H84" s="378"/>
      <c r="I84" s="378"/>
      <c r="J84" s="378"/>
      <c r="K84" s="378"/>
      <c r="L84" s="378"/>
      <c r="M84" s="199" t="s">
        <v>50</v>
      </c>
      <c r="N84" s="200"/>
      <c r="V84" s="183" t="s">
        <v>153</v>
      </c>
      <c r="W84" s="171" t="s">
        <v>153</v>
      </c>
      <c r="X84" s="171" t="s">
        <v>153</v>
      </c>
      <c r="Y84" s="171" t="s">
        <v>153</v>
      </c>
      <c r="Z84" s="171" t="s">
        <v>153</v>
      </c>
      <c r="AA84" s="171">
        <v>83</v>
      </c>
      <c r="AB84" s="171" t="s">
        <v>153</v>
      </c>
    </row>
    <row r="85" spans="1:31" ht="20.100000000000001" customHeight="1">
      <c r="F85" s="197"/>
      <c r="G85" s="174" t="s">
        <v>21</v>
      </c>
      <c r="H85" s="379" t="s">
        <v>153</v>
      </c>
      <c r="I85" s="379"/>
      <c r="J85" s="379"/>
      <c r="K85" s="379"/>
      <c r="L85" s="379"/>
      <c r="M85" s="201"/>
      <c r="N85" s="202"/>
      <c r="V85" s="183" t="s">
        <v>153</v>
      </c>
      <c r="W85" s="171" t="s">
        <v>153</v>
      </c>
      <c r="X85" s="171" t="s">
        <v>153</v>
      </c>
      <c r="Y85" s="171" t="s">
        <v>153</v>
      </c>
      <c r="Z85" s="171" t="s">
        <v>153</v>
      </c>
      <c r="AA85" s="171">
        <v>84</v>
      </c>
      <c r="AB85" s="171" t="s">
        <v>153</v>
      </c>
    </row>
    <row r="86" spans="1:31" ht="20.100000000000001" customHeight="1">
      <c r="A86" s="380" t="s">
        <v>25</v>
      </c>
      <c r="B86" s="381"/>
      <c r="C86" s="203" t="s">
        <v>153</v>
      </c>
      <c r="D86" s="173"/>
      <c r="E86" s="173"/>
      <c r="F86" s="173"/>
      <c r="G86" s="173"/>
      <c r="H86" s="173"/>
      <c r="I86" s="173"/>
      <c r="J86" s="173"/>
      <c r="K86" s="173"/>
      <c r="L86" s="173"/>
      <c r="M86" s="173"/>
      <c r="N86" s="173"/>
      <c r="R86" s="183"/>
      <c r="V86" s="183" t="s">
        <v>153</v>
      </c>
      <c r="W86" s="171" t="s">
        <v>153</v>
      </c>
      <c r="X86" s="171" t="s">
        <v>153</v>
      </c>
      <c r="Y86" s="171" t="s">
        <v>153</v>
      </c>
      <c r="Z86" s="171" t="s">
        <v>153</v>
      </c>
      <c r="AA86" s="171">
        <v>85</v>
      </c>
      <c r="AB86" s="171" t="s">
        <v>153</v>
      </c>
    </row>
    <row r="87" spans="1:31" ht="15" customHeight="1">
      <c r="A87" s="382" t="s">
        <v>29</v>
      </c>
      <c r="B87" s="383"/>
      <c r="C87" s="386" t="s">
        <v>153</v>
      </c>
      <c r="D87" s="387"/>
      <c r="E87" s="387"/>
      <c r="F87" s="387"/>
      <c r="G87" s="387"/>
      <c r="H87" s="387"/>
      <c r="I87" s="387"/>
      <c r="J87" s="387"/>
      <c r="K87" s="387"/>
      <c r="L87" s="387"/>
      <c r="M87" s="388"/>
      <c r="N87" s="204"/>
      <c r="V87" s="183" t="s">
        <v>153</v>
      </c>
      <c r="W87" s="171" t="s">
        <v>153</v>
      </c>
      <c r="X87" s="171" t="s">
        <v>153</v>
      </c>
      <c r="Y87" s="171" t="s">
        <v>153</v>
      </c>
      <c r="Z87" s="171" t="s">
        <v>153</v>
      </c>
      <c r="AA87" s="171">
        <v>86</v>
      </c>
      <c r="AB87" s="171" t="s">
        <v>153</v>
      </c>
    </row>
    <row r="88" spans="1:31" ht="15" customHeight="1">
      <c r="A88" s="384"/>
      <c r="B88" s="385"/>
      <c r="C88" s="389"/>
      <c r="D88" s="390"/>
      <c r="E88" s="390"/>
      <c r="F88" s="390"/>
      <c r="G88" s="390"/>
      <c r="H88" s="390"/>
      <c r="I88" s="390"/>
      <c r="J88" s="390"/>
      <c r="K88" s="390"/>
      <c r="L88" s="390"/>
      <c r="M88" s="391"/>
      <c r="N88" s="204"/>
      <c r="V88" s="183" t="s">
        <v>153</v>
      </c>
      <c r="W88" s="171" t="s">
        <v>153</v>
      </c>
      <c r="X88" s="171" t="s">
        <v>153</v>
      </c>
      <c r="Y88" s="171" t="s">
        <v>153</v>
      </c>
      <c r="Z88" s="171" t="s">
        <v>153</v>
      </c>
      <c r="AA88" s="171">
        <v>87</v>
      </c>
      <c r="AB88" s="171" t="s">
        <v>153</v>
      </c>
    </row>
    <row r="89" spans="1:31" ht="15" customHeight="1">
      <c r="A89" s="172"/>
      <c r="B89" s="172"/>
      <c r="C89" s="178"/>
      <c r="D89" s="178"/>
      <c r="E89" s="178"/>
      <c r="F89" s="178"/>
      <c r="G89" s="178"/>
      <c r="H89" s="178"/>
      <c r="I89" s="178"/>
      <c r="J89" s="178"/>
      <c r="K89" s="178"/>
      <c r="L89" s="178"/>
      <c r="M89" s="179" t="s">
        <v>35</v>
      </c>
      <c r="N89" s="177"/>
      <c r="O89" s="180"/>
      <c r="P89" s="180"/>
      <c r="Q89" s="180"/>
      <c r="R89" s="180"/>
      <c r="S89" s="180"/>
      <c r="T89" s="180"/>
      <c r="U89" s="180"/>
      <c r="V89" s="183" t="s">
        <v>153</v>
      </c>
      <c r="W89" s="171" t="s">
        <v>153</v>
      </c>
      <c r="X89" s="171" t="s">
        <v>153</v>
      </c>
      <c r="Y89" s="171" t="s">
        <v>153</v>
      </c>
      <c r="Z89" s="171" t="s">
        <v>153</v>
      </c>
      <c r="AA89" s="171">
        <v>88</v>
      </c>
      <c r="AB89" s="171" t="s">
        <v>153</v>
      </c>
      <c r="AC89" s="180"/>
      <c r="AD89" s="180"/>
      <c r="AE89" s="180"/>
    </row>
    <row r="90" spans="1:31" ht="24.95" customHeight="1">
      <c r="A90" s="205" t="s">
        <v>14</v>
      </c>
      <c r="B90" s="206" t="s">
        <v>15</v>
      </c>
      <c r="C90" s="392" t="s">
        <v>5</v>
      </c>
      <c r="D90" s="393"/>
      <c r="E90" s="394" t="s">
        <v>16</v>
      </c>
      <c r="F90" s="395"/>
      <c r="G90" s="208" t="s">
        <v>4</v>
      </c>
      <c r="H90" s="208" t="s">
        <v>6</v>
      </c>
      <c r="I90" s="207" t="s">
        <v>3</v>
      </c>
      <c r="J90" s="396" t="s">
        <v>1</v>
      </c>
      <c r="K90" s="397"/>
      <c r="L90" s="209" t="s">
        <v>9</v>
      </c>
      <c r="M90" s="210" t="s">
        <v>10</v>
      </c>
      <c r="N90" s="211" t="s">
        <v>95</v>
      </c>
      <c r="O90" s="211" t="s">
        <v>49</v>
      </c>
      <c r="P90" s="211" t="s">
        <v>89</v>
      </c>
      <c r="Q90" s="211" t="s">
        <v>125</v>
      </c>
      <c r="R90" s="181" t="s">
        <v>86</v>
      </c>
      <c r="S90" s="180" t="s">
        <v>128</v>
      </c>
      <c r="T90" s="182"/>
      <c r="U90" s="182"/>
      <c r="V90" s="183" t="s">
        <v>153</v>
      </c>
      <c r="W90" s="171" t="s">
        <v>153</v>
      </c>
      <c r="X90" s="171" t="s">
        <v>153</v>
      </c>
      <c r="Y90" s="171" t="s">
        <v>153</v>
      </c>
      <c r="Z90" s="171" t="s">
        <v>153</v>
      </c>
      <c r="AA90" s="171">
        <v>89</v>
      </c>
      <c r="AB90" s="171" t="s">
        <v>153</v>
      </c>
      <c r="AC90" s="182"/>
      <c r="AD90" s="182"/>
      <c r="AE90" s="182"/>
    </row>
    <row r="91" spans="1:31" ht="21.95" customHeight="1">
      <c r="A91" s="212"/>
      <c r="B91" s="213"/>
      <c r="C91" s="412"/>
      <c r="D91" s="413"/>
      <c r="E91" s="414"/>
      <c r="F91" s="415"/>
      <c r="G91" s="214"/>
      <c r="H91" s="215"/>
      <c r="I91" s="216"/>
      <c r="J91" s="416" t="s">
        <v>153</v>
      </c>
      <c r="K91" s="417"/>
      <c r="L91" s="217"/>
      <c r="M91" s="218" t="s">
        <v>153</v>
      </c>
      <c r="N91" s="219"/>
      <c r="O91" s="219"/>
      <c r="P91" s="219"/>
      <c r="Q91" s="219"/>
      <c r="R91" s="183" t="s">
        <v>153</v>
      </c>
      <c r="S91" s="183" t="s">
        <v>153</v>
      </c>
      <c r="T91" s="183" t="s">
        <v>153</v>
      </c>
      <c r="U91" s="183" t="s">
        <v>153</v>
      </c>
      <c r="V91" s="183" t="s">
        <v>153</v>
      </c>
      <c r="W91" s="171" t="s">
        <v>153</v>
      </c>
      <c r="X91" s="171" t="s">
        <v>153</v>
      </c>
      <c r="Y91" s="171" t="s">
        <v>153</v>
      </c>
      <c r="Z91" s="171" t="s">
        <v>153</v>
      </c>
      <c r="AA91" s="171">
        <v>90</v>
      </c>
      <c r="AB91" s="171" t="s">
        <v>153</v>
      </c>
      <c r="AC91" s="183"/>
      <c r="AD91" s="183"/>
      <c r="AE91" s="183"/>
    </row>
    <row r="92" spans="1:31" ht="21.95" customHeight="1">
      <c r="A92" s="212"/>
      <c r="B92" s="220"/>
      <c r="C92" s="406"/>
      <c r="D92" s="407"/>
      <c r="E92" s="408"/>
      <c r="F92" s="409"/>
      <c r="G92" s="221"/>
      <c r="H92" s="222"/>
      <c r="I92" s="223"/>
      <c r="J92" s="410" t="s">
        <v>153</v>
      </c>
      <c r="K92" s="411"/>
      <c r="L92" s="224"/>
      <c r="M92" s="225" t="s">
        <v>153</v>
      </c>
      <c r="N92" s="219"/>
      <c r="O92" s="219"/>
      <c r="P92" s="219"/>
      <c r="Q92" s="219"/>
      <c r="R92" s="183" t="s">
        <v>153</v>
      </c>
      <c r="S92" s="183" t="s">
        <v>153</v>
      </c>
      <c r="T92" s="183" t="s">
        <v>153</v>
      </c>
      <c r="U92" s="183" t="s">
        <v>153</v>
      </c>
      <c r="V92" s="183" t="s">
        <v>153</v>
      </c>
      <c r="W92" s="171" t="s">
        <v>153</v>
      </c>
      <c r="X92" s="171" t="s">
        <v>153</v>
      </c>
      <c r="Y92" s="171" t="s">
        <v>153</v>
      </c>
      <c r="Z92" s="171" t="s">
        <v>153</v>
      </c>
      <c r="AA92" s="171">
        <v>91</v>
      </c>
      <c r="AB92" s="171" t="s">
        <v>153</v>
      </c>
      <c r="AC92" s="183"/>
      <c r="AD92" s="183"/>
      <c r="AE92" s="183"/>
    </row>
    <row r="93" spans="1:31" ht="21.95" customHeight="1">
      <c r="A93" s="212"/>
      <c r="B93" s="220"/>
      <c r="C93" s="406"/>
      <c r="D93" s="407"/>
      <c r="E93" s="408"/>
      <c r="F93" s="409"/>
      <c r="G93" s="221"/>
      <c r="H93" s="222"/>
      <c r="I93" s="223"/>
      <c r="J93" s="410" t="s">
        <v>153</v>
      </c>
      <c r="K93" s="411"/>
      <c r="L93" s="224"/>
      <c r="M93" s="225" t="s">
        <v>153</v>
      </c>
      <c r="N93" s="219"/>
      <c r="O93" s="219"/>
      <c r="P93" s="219"/>
      <c r="Q93" s="219"/>
      <c r="R93" s="183" t="s">
        <v>153</v>
      </c>
      <c r="S93" s="183" t="s">
        <v>153</v>
      </c>
      <c r="T93" s="183" t="s">
        <v>153</v>
      </c>
      <c r="U93" s="183" t="s">
        <v>153</v>
      </c>
      <c r="V93" s="183" t="s">
        <v>153</v>
      </c>
      <c r="W93" s="171" t="s">
        <v>153</v>
      </c>
      <c r="X93" s="171" t="s">
        <v>153</v>
      </c>
      <c r="Y93" s="171" t="s">
        <v>153</v>
      </c>
      <c r="Z93" s="171" t="s">
        <v>153</v>
      </c>
      <c r="AA93" s="171">
        <v>92</v>
      </c>
      <c r="AB93" s="171" t="s">
        <v>153</v>
      </c>
      <c r="AC93" s="183"/>
      <c r="AD93" s="183"/>
      <c r="AE93" s="183"/>
    </row>
    <row r="94" spans="1:31" ht="21.95" customHeight="1">
      <c r="A94" s="212"/>
      <c r="B94" s="220"/>
      <c r="C94" s="406"/>
      <c r="D94" s="407"/>
      <c r="E94" s="408"/>
      <c r="F94" s="409"/>
      <c r="G94" s="221"/>
      <c r="H94" s="222"/>
      <c r="I94" s="223"/>
      <c r="J94" s="410" t="s">
        <v>153</v>
      </c>
      <c r="K94" s="411"/>
      <c r="L94" s="224"/>
      <c r="M94" s="225" t="s">
        <v>153</v>
      </c>
      <c r="N94" s="219"/>
      <c r="O94" s="219"/>
      <c r="P94" s="219"/>
      <c r="Q94" s="219"/>
      <c r="R94" s="183" t="s">
        <v>153</v>
      </c>
      <c r="S94" s="183" t="s">
        <v>153</v>
      </c>
      <c r="T94" s="183" t="s">
        <v>153</v>
      </c>
      <c r="U94" s="183" t="s">
        <v>153</v>
      </c>
      <c r="V94" s="183" t="s">
        <v>153</v>
      </c>
      <c r="W94" s="171" t="s">
        <v>153</v>
      </c>
      <c r="X94" s="171" t="s">
        <v>153</v>
      </c>
      <c r="Y94" s="171" t="s">
        <v>153</v>
      </c>
      <c r="Z94" s="171" t="s">
        <v>153</v>
      </c>
      <c r="AA94" s="171">
        <v>93</v>
      </c>
      <c r="AB94" s="171" t="s">
        <v>153</v>
      </c>
      <c r="AC94" s="183"/>
      <c r="AD94" s="183"/>
      <c r="AE94" s="183"/>
    </row>
    <row r="95" spans="1:31" ht="21.95" customHeight="1">
      <c r="A95" s="212"/>
      <c r="B95" s="220"/>
      <c r="C95" s="406"/>
      <c r="D95" s="407"/>
      <c r="E95" s="408"/>
      <c r="F95" s="409"/>
      <c r="G95" s="221"/>
      <c r="H95" s="222"/>
      <c r="I95" s="223"/>
      <c r="J95" s="410" t="s">
        <v>153</v>
      </c>
      <c r="K95" s="411"/>
      <c r="L95" s="224"/>
      <c r="M95" s="225" t="s">
        <v>153</v>
      </c>
      <c r="N95" s="219"/>
      <c r="O95" s="219"/>
      <c r="P95" s="219"/>
      <c r="Q95" s="219"/>
      <c r="R95" s="183" t="s">
        <v>153</v>
      </c>
      <c r="S95" s="183" t="s">
        <v>153</v>
      </c>
      <c r="T95" s="183" t="s">
        <v>153</v>
      </c>
      <c r="U95" s="183" t="s">
        <v>153</v>
      </c>
      <c r="V95" s="183" t="s">
        <v>153</v>
      </c>
      <c r="W95" s="171" t="s">
        <v>153</v>
      </c>
      <c r="X95" s="171" t="s">
        <v>153</v>
      </c>
      <c r="Y95" s="171" t="s">
        <v>153</v>
      </c>
      <c r="Z95" s="171" t="s">
        <v>153</v>
      </c>
      <c r="AA95" s="171">
        <v>94</v>
      </c>
      <c r="AB95" s="171" t="s">
        <v>153</v>
      </c>
      <c r="AC95" s="183"/>
      <c r="AD95" s="183"/>
      <c r="AE95" s="183"/>
    </row>
    <row r="96" spans="1:31" ht="21.95" customHeight="1">
      <c r="A96" s="212"/>
      <c r="B96" s="220"/>
      <c r="C96" s="406"/>
      <c r="D96" s="407"/>
      <c r="E96" s="408"/>
      <c r="F96" s="409"/>
      <c r="G96" s="221"/>
      <c r="H96" s="222"/>
      <c r="I96" s="223"/>
      <c r="J96" s="410" t="s">
        <v>153</v>
      </c>
      <c r="K96" s="411"/>
      <c r="L96" s="224"/>
      <c r="M96" s="225" t="s">
        <v>153</v>
      </c>
      <c r="N96" s="219"/>
      <c r="O96" s="219"/>
      <c r="P96" s="219"/>
      <c r="Q96" s="219"/>
      <c r="R96" s="183" t="s">
        <v>153</v>
      </c>
      <c r="S96" s="183" t="s">
        <v>153</v>
      </c>
      <c r="T96" s="183" t="s">
        <v>153</v>
      </c>
      <c r="U96" s="183" t="s">
        <v>153</v>
      </c>
      <c r="V96" s="183" t="s">
        <v>153</v>
      </c>
      <c r="W96" s="171" t="s">
        <v>153</v>
      </c>
      <c r="X96" s="171" t="s">
        <v>153</v>
      </c>
      <c r="Y96" s="171" t="s">
        <v>153</v>
      </c>
      <c r="Z96" s="171" t="s">
        <v>153</v>
      </c>
      <c r="AA96" s="171">
        <v>95</v>
      </c>
      <c r="AB96" s="171" t="s">
        <v>153</v>
      </c>
      <c r="AC96" s="183"/>
      <c r="AD96" s="183"/>
      <c r="AE96" s="183"/>
    </row>
    <row r="97" spans="1:31" ht="21.95" customHeight="1">
      <c r="A97" s="212"/>
      <c r="B97" s="220"/>
      <c r="C97" s="406"/>
      <c r="D97" s="407"/>
      <c r="E97" s="408"/>
      <c r="F97" s="409"/>
      <c r="G97" s="221"/>
      <c r="H97" s="222"/>
      <c r="I97" s="223"/>
      <c r="J97" s="410" t="s">
        <v>153</v>
      </c>
      <c r="K97" s="411"/>
      <c r="L97" s="224"/>
      <c r="M97" s="225" t="s">
        <v>153</v>
      </c>
      <c r="N97" s="219"/>
      <c r="O97" s="219"/>
      <c r="P97" s="219"/>
      <c r="Q97" s="219"/>
      <c r="R97" s="183" t="s">
        <v>153</v>
      </c>
      <c r="S97" s="183" t="s">
        <v>153</v>
      </c>
      <c r="T97" s="183" t="s">
        <v>153</v>
      </c>
      <c r="U97" s="183" t="s">
        <v>153</v>
      </c>
      <c r="V97" s="183" t="s">
        <v>153</v>
      </c>
      <c r="W97" s="171" t="s">
        <v>153</v>
      </c>
      <c r="X97" s="171" t="s">
        <v>153</v>
      </c>
      <c r="Y97" s="171" t="s">
        <v>153</v>
      </c>
      <c r="Z97" s="171" t="s">
        <v>153</v>
      </c>
      <c r="AA97" s="171">
        <v>96</v>
      </c>
      <c r="AB97" s="171" t="s">
        <v>153</v>
      </c>
      <c r="AC97" s="183"/>
      <c r="AD97" s="183"/>
      <c r="AE97" s="183"/>
    </row>
    <row r="98" spans="1:31" ht="21.95" customHeight="1">
      <c r="A98" s="212"/>
      <c r="B98" s="220"/>
      <c r="C98" s="406"/>
      <c r="D98" s="407"/>
      <c r="E98" s="408"/>
      <c r="F98" s="409"/>
      <c r="G98" s="221"/>
      <c r="H98" s="222"/>
      <c r="I98" s="223"/>
      <c r="J98" s="410" t="s">
        <v>153</v>
      </c>
      <c r="K98" s="411"/>
      <c r="L98" s="224"/>
      <c r="M98" s="225" t="s">
        <v>153</v>
      </c>
      <c r="N98" s="219"/>
      <c r="O98" s="219"/>
      <c r="P98" s="219"/>
      <c r="Q98" s="219"/>
      <c r="R98" s="183" t="s">
        <v>153</v>
      </c>
      <c r="S98" s="183" t="s">
        <v>153</v>
      </c>
      <c r="T98" s="183" t="s">
        <v>153</v>
      </c>
      <c r="U98" s="183" t="s">
        <v>153</v>
      </c>
      <c r="V98" s="183" t="s">
        <v>153</v>
      </c>
      <c r="W98" s="171" t="s">
        <v>153</v>
      </c>
      <c r="X98" s="171" t="s">
        <v>153</v>
      </c>
      <c r="Y98" s="171" t="s">
        <v>153</v>
      </c>
      <c r="Z98" s="171" t="s">
        <v>153</v>
      </c>
      <c r="AA98" s="171">
        <v>97</v>
      </c>
      <c r="AB98" s="171" t="s">
        <v>153</v>
      </c>
      <c r="AC98" s="183"/>
      <c r="AD98" s="183"/>
      <c r="AE98" s="183"/>
    </row>
    <row r="99" spans="1:31" ht="21.95" customHeight="1">
      <c r="A99" s="228"/>
      <c r="B99" s="220"/>
      <c r="C99" s="406"/>
      <c r="D99" s="407"/>
      <c r="E99" s="408"/>
      <c r="F99" s="409"/>
      <c r="G99" s="221"/>
      <c r="H99" s="222"/>
      <c r="I99" s="223"/>
      <c r="J99" s="410" t="s">
        <v>153</v>
      </c>
      <c r="K99" s="411"/>
      <c r="L99" s="224"/>
      <c r="M99" s="225" t="s">
        <v>153</v>
      </c>
      <c r="N99" s="219"/>
      <c r="O99" s="219"/>
      <c r="P99" s="219"/>
      <c r="Q99" s="219"/>
      <c r="R99" s="183" t="s">
        <v>153</v>
      </c>
      <c r="S99" s="183" t="s">
        <v>153</v>
      </c>
      <c r="T99" s="183" t="s">
        <v>153</v>
      </c>
      <c r="U99" s="183" t="s">
        <v>153</v>
      </c>
      <c r="V99" s="183" t="s">
        <v>153</v>
      </c>
      <c r="W99" s="171" t="s">
        <v>153</v>
      </c>
      <c r="X99" s="171" t="s">
        <v>153</v>
      </c>
      <c r="Y99" s="171" t="s">
        <v>153</v>
      </c>
      <c r="Z99" s="171" t="s">
        <v>153</v>
      </c>
      <c r="AA99" s="171">
        <v>98</v>
      </c>
      <c r="AB99" s="171" t="s">
        <v>153</v>
      </c>
      <c r="AC99" s="183"/>
      <c r="AD99" s="183"/>
      <c r="AE99" s="183"/>
    </row>
    <row r="100" spans="1:31" ht="21.95" customHeight="1">
      <c r="A100" s="228"/>
      <c r="B100" s="220"/>
      <c r="C100" s="406"/>
      <c r="D100" s="407"/>
      <c r="E100" s="408"/>
      <c r="F100" s="409"/>
      <c r="G100" s="221"/>
      <c r="H100" s="222"/>
      <c r="I100" s="223"/>
      <c r="J100" s="410" t="s">
        <v>153</v>
      </c>
      <c r="K100" s="411"/>
      <c r="L100" s="224"/>
      <c r="M100" s="225" t="s">
        <v>153</v>
      </c>
      <c r="N100" s="219"/>
      <c r="O100" s="219"/>
      <c r="P100" s="219"/>
      <c r="Q100" s="219"/>
      <c r="R100" s="183" t="s">
        <v>153</v>
      </c>
      <c r="S100" s="183" t="s">
        <v>153</v>
      </c>
      <c r="T100" s="183" t="s">
        <v>153</v>
      </c>
      <c r="U100" s="183" t="s">
        <v>153</v>
      </c>
      <c r="V100" s="183" t="s">
        <v>153</v>
      </c>
      <c r="W100" s="171" t="s">
        <v>153</v>
      </c>
      <c r="X100" s="171" t="s">
        <v>153</v>
      </c>
      <c r="Y100" s="171" t="s">
        <v>153</v>
      </c>
      <c r="Z100" s="171" t="s">
        <v>153</v>
      </c>
      <c r="AA100" s="171">
        <v>99</v>
      </c>
      <c r="AB100" s="171" t="s">
        <v>153</v>
      </c>
      <c r="AC100" s="183"/>
      <c r="AD100" s="183"/>
      <c r="AE100" s="183"/>
    </row>
    <row r="101" spans="1:31" ht="21.95" customHeight="1">
      <c r="A101" s="228"/>
      <c r="B101" s="220"/>
      <c r="C101" s="406"/>
      <c r="D101" s="407"/>
      <c r="E101" s="408"/>
      <c r="F101" s="409"/>
      <c r="G101" s="221"/>
      <c r="H101" s="222"/>
      <c r="I101" s="223"/>
      <c r="J101" s="410" t="s">
        <v>153</v>
      </c>
      <c r="K101" s="411"/>
      <c r="L101" s="224"/>
      <c r="M101" s="225" t="s">
        <v>153</v>
      </c>
      <c r="N101" s="219"/>
      <c r="O101" s="219"/>
      <c r="P101" s="219"/>
      <c r="Q101" s="219"/>
      <c r="R101" s="183" t="s">
        <v>153</v>
      </c>
      <c r="S101" s="183" t="s">
        <v>153</v>
      </c>
      <c r="T101" s="183" t="s">
        <v>153</v>
      </c>
      <c r="U101" s="183" t="s">
        <v>153</v>
      </c>
      <c r="V101" s="183" t="s">
        <v>153</v>
      </c>
      <c r="W101" s="171" t="s">
        <v>153</v>
      </c>
      <c r="X101" s="171" t="s">
        <v>153</v>
      </c>
      <c r="Y101" s="171" t="s">
        <v>153</v>
      </c>
      <c r="Z101" s="171" t="s">
        <v>153</v>
      </c>
      <c r="AA101" s="171">
        <v>100</v>
      </c>
      <c r="AB101" s="171" t="s">
        <v>153</v>
      </c>
      <c r="AC101" s="183"/>
      <c r="AD101" s="183"/>
      <c r="AE101" s="183"/>
    </row>
    <row r="102" spans="1:31" ht="21.95" customHeight="1">
      <c r="A102" s="228"/>
      <c r="B102" s="220"/>
      <c r="C102" s="406"/>
      <c r="D102" s="407"/>
      <c r="E102" s="408"/>
      <c r="F102" s="409"/>
      <c r="G102" s="221"/>
      <c r="H102" s="222"/>
      <c r="I102" s="223"/>
      <c r="J102" s="410" t="s">
        <v>153</v>
      </c>
      <c r="K102" s="411"/>
      <c r="L102" s="224"/>
      <c r="M102" s="225" t="s">
        <v>153</v>
      </c>
      <c r="N102" s="219"/>
      <c r="O102" s="219"/>
      <c r="P102" s="219"/>
      <c r="Q102" s="219"/>
      <c r="R102" s="183" t="s">
        <v>153</v>
      </c>
      <c r="S102" s="183" t="s">
        <v>153</v>
      </c>
      <c r="T102" s="183" t="s">
        <v>153</v>
      </c>
      <c r="U102" s="183" t="s">
        <v>153</v>
      </c>
      <c r="V102" s="183" t="s">
        <v>153</v>
      </c>
      <c r="W102" s="171" t="s">
        <v>153</v>
      </c>
      <c r="X102" s="171" t="s">
        <v>153</v>
      </c>
      <c r="Y102" s="171" t="s">
        <v>153</v>
      </c>
      <c r="Z102" s="171" t="s">
        <v>153</v>
      </c>
      <c r="AA102" s="171">
        <v>101</v>
      </c>
      <c r="AB102" s="171" t="s">
        <v>153</v>
      </c>
      <c r="AC102" s="183"/>
      <c r="AD102" s="183"/>
      <c r="AE102" s="183"/>
    </row>
    <row r="103" spans="1:31" ht="21.95" customHeight="1">
      <c r="A103" s="228"/>
      <c r="B103" s="220"/>
      <c r="C103" s="406"/>
      <c r="D103" s="407"/>
      <c r="E103" s="408"/>
      <c r="F103" s="409"/>
      <c r="G103" s="221"/>
      <c r="H103" s="222"/>
      <c r="I103" s="223"/>
      <c r="J103" s="410" t="s">
        <v>153</v>
      </c>
      <c r="K103" s="411"/>
      <c r="L103" s="224"/>
      <c r="M103" s="225" t="s">
        <v>153</v>
      </c>
      <c r="N103" s="219"/>
      <c r="O103" s="219"/>
      <c r="P103" s="219"/>
      <c r="Q103" s="219"/>
      <c r="R103" s="183" t="s">
        <v>153</v>
      </c>
      <c r="S103" s="183" t="s">
        <v>153</v>
      </c>
      <c r="T103" s="183" t="s">
        <v>153</v>
      </c>
      <c r="U103" s="183" t="s">
        <v>153</v>
      </c>
      <c r="V103" s="183" t="s">
        <v>153</v>
      </c>
      <c r="W103" s="171" t="s">
        <v>153</v>
      </c>
      <c r="X103" s="171" t="s">
        <v>153</v>
      </c>
      <c r="Y103" s="171" t="s">
        <v>153</v>
      </c>
      <c r="Z103" s="171" t="s">
        <v>153</v>
      </c>
      <c r="AA103" s="171">
        <v>102</v>
      </c>
      <c r="AB103" s="171" t="s">
        <v>153</v>
      </c>
      <c r="AC103" s="183"/>
      <c r="AD103" s="183"/>
      <c r="AE103" s="183"/>
    </row>
    <row r="104" spans="1:31" ht="21.95" customHeight="1">
      <c r="A104" s="228"/>
      <c r="B104" s="220"/>
      <c r="C104" s="418"/>
      <c r="D104" s="419"/>
      <c r="E104" s="408"/>
      <c r="F104" s="409"/>
      <c r="G104" s="221"/>
      <c r="H104" s="222"/>
      <c r="I104" s="223"/>
      <c r="J104" s="410" t="s">
        <v>153</v>
      </c>
      <c r="K104" s="411"/>
      <c r="L104" s="224"/>
      <c r="M104" s="225" t="s">
        <v>153</v>
      </c>
      <c r="N104" s="219"/>
      <c r="O104" s="219"/>
      <c r="P104" s="219"/>
      <c r="Q104" s="219"/>
      <c r="R104" s="183" t="s">
        <v>153</v>
      </c>
      <c r="S104" s="183" t="s">
        <v>153</v>
      </c>
      <c r="T104" s="183" t="s">
        <v>153</v>
      </c>
      <c r="U104" s="183" t="s">
        <v>153</v>
      </c>
      <c r="V104" s="183" t="s">
        <v>153</v>
      </c>
      <c r="W104" s="171" t="s">
        <v>153</v>
      </c>
      <c r="X104" s="171" t="s">
        <v>153</v>
      </c>
      <c r="Y104" s="171" t="s">
        <v>153</v>
      </c>
      <c r="Z104" s="171" t="s">
        <v>153</v>
      </c>
      <c r="AA104" s="171">
        <v>103</v>
      </c>
      <c r="AB104" s="171" t="s">
        <v>153</v>
      </c>
      <c r="AC104" s="183"/>
      <c r="AD104" s="183"/>
      <c r="AE104" s="183"/>
    </row>
    <row r="105" spans="1:31" ht="21.95" customHeight="1">
      <c r="A105" s="228"/>
      <c r="B105" s="220"/>
      <c r="C105" s="418"/>
      <c r="D105" s="419"/>
      <c r="E105" s="408"/>
      <c r="F105" s="409"/>
      <c r="G105" s="221"/>
      <c r="H105" s="222"/>
      <c r="I105" s="227"/>
      <c r="J105" s="410" t="s">
        <v>153</v>
      </c>
      <c r="K105" s="411"/>
      <c r="L105" s="224"/>
      <c r="M105" s="225" t="s">
        <v>153</v>
      </c>
      <c r="N105" s="219"/>
      <c r="O105" s="219"/>
      <c r="P105" s="219"/>
      <c r="Q105" s="219"/>
      <c r="R105" s="183" t="s">
        <v>153</v>
      </c>
      <c r="S105" s="183" t="s">
        <v>153</v>
      </c>
      <c r="T105" s="183" t="s">
        <v>153</v>
      </c>
      <c r="U105" s="183" t="s">
        <v>153</v>
      </c>
      <c r="V105" s="183" t="s">
        <v>153</v>
      </c>
      <c r="W105" s="171" t="s">
        <v>153</v>
      </c>
      <c r="X105" s="171" t="s">
        <v>153</v>
      </c>
      <c r="Y105" s="171" t="s">
        <v>153</v>
      </c>
      <c r="Z105" s="171" t="s">
        <v>153</v>
      </c>
      <c r="AA105" s="171">
        <v>104</v>
      </c>
      <c r="AB105" s="171" t="s">
        <v>153</v>
      </c>
      <c r="AC105" s="183"/>
      <c r="AD105" s="183"/>
      <c r="AE105" s="183"/>
    </row>
    <row r="106" spans="1:31" ht="21.95" customHeight="1">
      <c r="A106" s="228"/>
      <c r="B106" s="220"/>
      <c r="C106" s="418"/>
      <c r="D106" s="419"/>
      <c r="E106" s="408"/>
      <c r="F106" s="409"/>
      <c r="G106" s="221"/>
      <c r="H106" s="222"/>
      <c r="I106" s="227"/>
      <c r="J106" s="410" t="s">
        <v>153</v>
      </c>
      <c r="K106" s="411"/>
      <c r="L106" s="224"/>
      <c r="M106" s="225" t="s">
        <v>153</v>
      </c>
      <c r="N106" s="219"/>
      <c r="O106" s="219"/>
      <c r="P106" s="219"/>
      <c r="Q106" s="219"/>
      <c r="R106" s="183" t="s">
        <v>153</v>
      </c>
      <c r="S106" s="183" t="s">
        <v>153</v>
      </c>
      <c r="T106" s="183" t="s">
        <v>153</v>
      </c>
      <c r="U106" s="183" t="s">
        <v>153</v>
      </c>
      <c r="V106" s="183" t="s">
        <v>153</v>
      </c>
      <c r="W106" s="171" t="s">
        <v>153</v>
      </c>
      <c r="X106" s="171" t="s">
        <v>153</v>
      </c>
      <c r="Y106" s="171" t="s">
        <v>153</v>
      </c>
      <c r="Z106" s="171" t="s">
        <v>153</v>
      </c>
      <c r="AA106" s="171">
        <v>105</v>
      </c>
      <c r="AB106" s="171" t="s">
        <v>153</v>
      </c>
      <c r="AC106" s="183"/>
      <c r="AD106" s="183"/>
      <c r="AE106" s="183"/>
    </row>
    <row r="107" spans="1:31" ht="21.95" customHeight="1">
      <c r="A107" s="228"/>
      <c r="B107" s="220"/>
      <c r="C107" s="418"/>
      <c r="D107" s="419"/>
      <c r="E107" s="408"/>
      <c r="F107" s="409"/>
      <c r="G107" s="221"/>
      <c r="H107" s="222"/>
      <c r="I107" s="227"/>
      <c r="J107" s="410" t="s">
        <v>153</v>
      </c>
      <c r="K107" s="411"/>
      <c r="L107" s="224"/>
      <c r="M107" s="225" t="s">
        <v>153</v>
      </c>
      <c r="N107" s="219"/>
      <c r="O107" s="219"/>
      <c r="P107" s="219"/>
      <c r="Q107" s="219"/>
      <c r="R107" s="183" t="s">
        <v>153</v>
      </c>
      <c r="S107" s="183" t="s">
        <v>153</v>
      </c>
      <c r="T107" s="183" t="s">
        <v>153</v>
      </c>
      <c r="U107" s="183" t="s">
        <v>153</v>
      </c>
      <c r="V107" s="183" t="s">
        <v>153</v>
      </c>
      <c r="W107" s="171" t="s">
        <v>153</v>
      </c>
      <c r="X107" s="171" t="s">
        <v>153</v>
      </c>
      <c r="Y107" s="171" t="s">
        <v>153</v>
      </c>
      <c r="Z107" s="171" t="s">
        <v>153</v>
      </c>
      <c r="AA107" s="171">
        <v>106</v>
      </c>
      <c r="AB107" s="171" t="s">
        <v>153</v>
      </c>
      <c r="AC107" s="183"/>
      <c r="AD107" s="183"/>
      <c r="AE107" s="183"/>
    </row>
    <row r="108" spans="1:31" ht="21.95" customHeight="1">
      <c r="A108" s="228"/>
      <c r="B108" s="220"/>
      <c r="C108" s="418"/>
      <c r="D108" s="419"/>
      <c r="E108" s="408"/>
      <c r="F108" s="409"/>
      <c r="G108" s="221"/>
      <c r="H108" s="222"/>
      <c r="I108" s="227"/>
      <c r="J108" s="410" t="s">
        <v>153</v>
      </c>
      <c r="K108" s="411"/>
      <c r="L108" s="224"/>
      <c r="M108" s="225" t="s">
        <v>153</v>
      </c>
      <c r="N108" s="219"/>
      <c r="O108" s="219"/>
      <c r="P108" s="219"/>
      <c r="Q108" s="219"/>
      <c r="R108" s="183" t="s">
        <v>153</v>
      </c>
      <c r="S108" s="183" t="s">
        <v>153</v>
      </c>
      <c r="T108" s="183" t="s">
        <v>153</v>
      </c>
      <c r="U108" s="183" t="s">
        <v>153</v>
      </c>
      <c r="V108" s="183" t="s">
        <v>153</v>
      </c>
      <c r="W108" s="171" t="s">
        <v>153</v>
      </c>
      <c r="X108" s="171" t="s">
        <v>153</v>
      </c>
      <c r="Y108" s="171" t="s">
        <v>153</v>
      </c>
      <c r="Z108" s="171" t="s">
        <v>153</v>
      </c>
      <c r="AA108" s="171">
        <v>107</v>
      </c>
      <c r="AB108" s="171" t="s">
        <v>153</v>
      </c>
      <c r="AC108" s="183"/>
      <c r="AD108" s="183"/>
      <c r="AE108" s="183"/>
    </row>
    <row r="109" spans="1:31" ht="21.95" customHeight="1">
      <c r="A109" s="228"/>
      <c r="B109" s="220"/>
      <c r="C109" s="418"/>
      <c r="D109" s="419"/>
      <c r="E109" s="408"/>
      <c r="F109" s="409"/>
      <c r="G109" s="221"/>
      <c r="H109" s="222"/>
      <c r="I109" s="227"/>
      <c r="J109" s="410" t="s">
        <v>153</v>
      </c>
      <c r="K109" s="411"/>
      <c r="L109" s="224"/>
      <c r="M109" s="225" t="s">
        <v>153</v>
      </c>
      <c r="N109" s="219"/>
      <c r="O109" s="219"/>
      <c r="P109" s="219"/>
      <c r="Q109" s="219"/>
      <c r="R109" s="183" t="s">
        <v>153</v>
      </c>
      <c r="S109" s="183" t="s">
        <v>153</v>
      </c>
      <c r="T109" s="183" t="s">
        <v>153</v>
      </c>
      <c r="U109" s="183" t="s">
        <v>153</v>
      </c>
      <c r="V109" s="183" t="s">
        <v>153</v>
      </c>
      <c r="W109" s="171" t="s">
        <v>153</v>
      </c>
      <c r="X109" s="171" t="s">
        <v>153</v>
      </c>
      <c r="Y109" s="171" t="s">
        <v>153</v>
      </c>
      <c r="Z109" s="171" t="s">
        <v>153</v>
      </c>
      <c r="AA109" s="171">
        <v>108</v>
      </c>
      <c r="AB109" s="171" t="s">
        <v>153</v>
      </c>
      <c r="AC109" s="183"/>
      <c r="AD109" s="183"/>
      <c r="AE109" s="183"/>
    </row>
    <row r="110" spans="1:31" ht="21.95" customHeight="1">
      <c r="A110" s="228"/>
      <c r="B110" s="220"/>
      <c r="C110" s="418"/>
      <c r="D110" s="419"/>
      <c r="E110" s="408"/>
      <c r="F110" s="409"/>
      <c r="G110" s="221"/>
      <c r="H110" s="222"/>
      <c r="I110" s="227"/>
      <c r="J110" s="410" t="s">
        <v>153</v>
      </c>
      <c r="K110" s="411"/>
      <c r="L110" s="224"/>
      <c r="M110" s="225" t="s">
        <v>153</v>
      </c>
      <c r="N110" s="219"/>
      <c r="O110" s="219"/>
      <c r="P110" s="219"/>
      <c r="Q110" s="219"/>
      <c r="R110" s="183" t="s">
        <v>153</v>
      </c>
      <c r="S110" s="183" t="s">
        <v>153</v>
      </c>
      <c r="T110" s="183" t="s">
        <v>153</v>
      </c>
      <c r="U110" s="183" t="s">
        <v>153</v>
      </c>
      <c r="V110" s="183" t="s">
        <v>153</v>
      </c>
      <c r="W110" s="171" t="s">
        <v>153</v>
      </c>
      <c r="X110" s="171" t="s">
        <v>153</v>
      </c>
      <c r="Y110" s="171" t="s">
        <v>153</v>
      </c>
      <c r="Z110" s="171" t="s">
        <v>153</v>
      </c>
      <c r="AA110" s="171">
        <v>109</v>
      </c>
      <c r="AB110" s="171" t="s">
        <v>153</v>
      </c>
      <c r="AC110" s="183"/>
      <c r="AD110" s="183"/>
      <c r="AE110" s="183"/>
    </row>
    <row r="111" spans="1:31" ht="21.95" customHeight="1">
      <c r="A111" s="228"/>
      <c r="B111" s="220"/>
      <c r="C111" s="418"/>
      <c r="D111" s="419"/>
      <c r="E111" s="408"/>
      <c r="F111" s="409"/>
      <c r="G111" s="221"/>
      <c r="H111" s="222"/>
      <c r="I111" s="227"/>
      <c r="J111" s="410" t="s">
        <v>153</v>
      </c>
      <c r="K111" s="411"/>
      <c r="L111" s="224"/>
      <c r="M111" s="225" t="s">
        <v>153</v>
      </c>
      <c r="N111" s="219"/>
      <c r="O111" s="219"/>
      <c r="P111" s="219"/>
      <c r="Q111" s="219"/>
      <c r="R111" s="183" t="s">
        <v>153</v>
      </c>
      <c r="S111" s="183" t="s">
        <v>153</v>
      </c>
      <c r="T111" s="183" t="s">
        <v>153</v>
      </c>
      <c r="U111" s="183" t="s">
        <v>153</v>
      </c>
      <c r="V111" s="183" t="s">
        <v>153</v>
      </c>
      <c r="W111" s="171" t="s">
        <v>153</v>
      </c>
      <c r="X111" s="171" t="s">
        <v>153</v>
      </c>
      <c r="Y111" s="171" t="s">
        <v>153</v>
      </c>
      <c r="Z111" s="171" t="s">
        <v>153</v>
      </c>
      <c r="AA111" s="171">
        <v>110</v>
      </c>
      <c r="AB111" s="171" t="s">
        <v>153</v>
      </c>
      <c r="AC111" s="183"/>
      <c r="AD111" s="183"/>
      <c r="AE111" s="183"/>
    </row>
    <row r="112" spans="1:31" ht="21.95" customHeight="1">
      <c r="A112" s="228"/>
      <c r="B112" s="220"/>
      <c r="C112" s="418"/>
      <c r="D112" s="419"/>
      <c r="E112" s="408"/>
      <c r="F112" s="409"/>
      <c r="G112" s="221"/>
      <c r="H112" s="222"/>
      <c r="I112" s="227"/>
      <c r="J112" s="410" t="s">
        <v>153</v>
      </c>
      <c r="K112" s="411"/>
      <c r="L112" s="224"/>
      <c r="M112" s="225" t="s">
        <v>153</v>
      </c>
      <c r="N112" s="219"/>
      <c r="O112" s="219"/>
      <c r="P112" s="219"/>
      <c r="Q112" s="219"/>
      <c r="R112" s="183" t="s">
        <v>153</v>
      </c>
      <c r="S112" s="183" t="s">
        <v>153</v>
      </c>
      <c r="T112" s="183" t="s">
        <v>153</v>
      </c>
      <c r="U112" s="183" t="s">
        <v>153</v>
      </c>
      <c r="V112" s="183" t="s">
        <v>153</v>
      </c>
      <c r="W112" s="171" t="s">
        <v>153</v>
      </c>
      <c r="X112" s="171" t="s">
        <v>153</v>
      </c>
      <c r="Y112" s="171" t="s">
        <v>153</v>
      </c>
      <c r="Z112" s="171" t="s">
        <v>153</v>
      </c>
      <c r="AA112" s="171">
        <v>111</v>
      </c>
      <c r="AB112" s="171" t="s">
        <v>153</v>
      </c>
      <c r="AC112" s="183"/>
      <c r="AD112" s="183"/>
      <c r="AE112" s="183"/>
    </row>
    <row r="113" spans="1:31" ht="21.95" customHeight="1">
      <c r="A113" s="228"/>
      <c r="B113" s="220"/>
      <c r="C113" s="418"/>
      <c r="D113" s="419"/>
      <c r="E113" s="408"/>
      <c r="F113" s="409"/>
      <c r="G113" s="221"/>
      <c r="H113" s="222"/>
      <c r="I113" s="227"/>
      <c r="J113" s="410" t="s">
        <v>153</v>
      </c>
      <c r="K113" s="411"/>
      <c r="L113" s="224"/>
      <c r="M113" s="225" t="s">
        <v>153</v>
      </c>
      <c r="N113" s="219"/>
      <c r="O113" s="219"/>
      <c r="P113" s="219"/>
      <c r="Q113" s="219"/>
      <c r="R113" s="183" t="s">
        <v>153</v>
      </c>
      <c r="S113" s="183" t="s">
        <v>153</v>
      </c>
      <c r="T113" s="183" t="s">
        <v>153</v>
      </c>
      <c r="U113" s="183" t="s">
        <v>153</v>
      </c>
      <c r="V113" s="183" t="s">
        <v>153</v>
      </c>
      <c r="W113" s="171" t="s">
        <v>153</v>
      </c>
      <c r="X113" s="171" t="s">
        <v>153</v>
      </c>
      <c r="Y113" s="171" t="s">
        <v>153</v>
      </c>
      <c r="Z113" s="171" t="s">
        <v>153</v>
      </c>
      <c r="AA113" s="171">
        <v>112</v>
      </c>
      <c r="AB113" s="171" t="s">
        <v>153</v>
      </c>
      <c r="AC113" s="183"/>
      <c r="AD113" s="183"/>
      <c r="AE113" s="183"/>
    </row>
    <row r="114" spans="1:31" ht="21.95" customHeight="1">
      <c r="A114" s="228"/>
      <c r="B114" s="220"/>
      <c r="C114" s="418"/>
      <c r="D114" s="419"/>
      <c r="E114" s="408"/>
      <c r="F114" s="409"/>
      <c r="G114" s="221"/>
      <c r="H114" s="222"/>
      <c r="I114" s="227"/>
      <c r="J114" s="410" t="s">
        <v>153</v>
      </c>
      <c r="K114" s="411"/>
      <c r="L114" s="224"/>
      <c r="M114" s="225" t="s">
        <v>153</v>
      </c>
      <c r="N114" s="219"/>
      <c r="O114" s="219"/>
      <c r="P114" s="219"/>
      <c r="Q114" s="219"/>
      <c r="R114" s="183" t="s">
        <v>153</v>
      </c>
      <c r="S114" s="183" t="s">
        <v>153</v>
      </c>
      <c r="T114" s="183" t="s">
        <v>153</v>
      </c>
      <c r="U114" s="183" t="s">
        <v>153</v>
      </c>
      <c r="V114" s="183" t="s">
        <v>153</v>
      </c>
      <c r="W114" s="171" t="s">
        <v>153</v>
      </c>
      <c r="X114" s="171" t="s">
        <v>153</v>
      </c>
      <c r="Y114" s="171" t="s">
        <v>153</v>
      </c>
      <c r="Z114" s="171" t="s">
        <v>153</v>
      </c>
      <c r="AA114" s="171">
        <v>113</v>
      </c>
      <c r="AB114" s="171" t="s">
        <v>153</v>
      </c>
      <c r="AC114" s="183"/>
      <c r="AD114" s="183"/>
      <c r="AE114" s="183"/>
    </row>
    <row r="115" spans="1:31" ht="21.95" customHeight="1" thickBot="1">
      <c r="A115" s="228"/>
      <c r="B115" s="220"/>
      <c r="C115" s="418"/>
      <c r="D115" s="419"/>
      <c r="E115" s="408"/>
      <c r="F115" s="409"/>
      <c r="G115" s="229"/>
      <c r="H115" s="230"/>
      <c r="I115" s="245"/>
      <c r="J115" s="420" t="s">
        <v>153</v>
      </c>
      <c r="K115" s="421"/>
      <c r="L115" s="224"/>
      <c r="M115" s="231" t="s">
        <v>153</v>
      </c>
      <c r="N115" s="219"/>
      <c r="O115" s="219"/>
      <c r="P115" s="219"/>
      <c r="Q115" s="219"/>
      <c r="R115" s="183" t="s">
        <v>153</v>
      </c>
      <c r="S115" s="183" t="s">
        <v>153</v>
      </c>
      <c r="T115" s="183" t="s">
        <v>153</v>
      </c>
      <c r="U115" s="183" t="s">
        <v>153</v>
      </c>
      <c r="V115" s="183" t="s">
        <v>153</v>
      </c>
      <c r="W115" s="171" t="s">
        <v>153</v>
      </c>
      <c r="X115" s="171" t="s">
        <v>153</v>
      </c>
      <c r="Y115" s="171" t="s">
        <v>153</v>
      </c>
      <c r="Z115" s="171" t="s">
        <v>153</v>
      </c>
      <c r="AA115" s="171">
        <v>114</v>
      </c>
      <c r="AB115" s="171" t="s">
        <v>153</v>
      </c>
      <c r="AC115" s="183"/>
      <c r="AD115" s="183"/>
      <c r="AE115" s="183"/>
    </row>
    <row r="116" spans="1:31" ht="24.95" customHeight="1" thickBot="1">
      <c r="A116" s="232"/>
      <c r="B116" s="232"/>
      <c r="C116" s="232"/>
      <c r="D116" s="232"/>
      <c r="E116" s="232"/>
      <c r="F116" s="232"/>
      <c r="G116" s="233"/>
      <c r="H116" s="234"/>
      <c r="I116" s="235" t="s">
        <v>2</v>
      </c>
      <c r="J116" s="422">
        <v>0</v>
      </c>
      <c r="K116" s="423"/>
      <c r="L116" s="236"/>
      <c r="M116" s="232"/>
      <c r="N116" s="172"/>
      <c r="O116" s="176">
        <v>0</v>
      </c>
      <c r="P116" s="176"/>
      <c r="Q116" s="176"/>
      <c r="S116" s="183">
        <v>0</v>
      </c>
      <c r="T116" s="176"/>
      <c r="U116" s="183"/>
      <c r="V116" s="183" t="s">
        <v>153</v>
      </c>
      <c r="W116" s="171" t="s">
        <v>153</v>
      </c>
      <c r="X116" s="171" t="s">
        <v>153</v>
      </c>
      <c r="Y116" s="171" t="s">
        <v>153</v>
      </c>
      <c r="Z116" s="171" t="s">
        <v>153</v>
      </c>
      <c r="AA116" s="171">
        <v>115</v>
      </c>
      <c r="AB116" s="171" t="s">
        <v>153</v>
      </c>
      <c r="AC116" s="176"/>
      <c r="AD116" s="176"/>
      <c r="AE116" s="176"/>
    </row>
    <row r="117" spans="1:31" ht="20.100000000000001" customHeight="1">
      <c r="A117" s="172"/>
      <c r="B117" s="172"/>
      <c r="C117" s="172"/>
      <c r="D117" s="424"/>
      <c r="E117" s="424"/>
      <c r="F117" s="424"/>
      <c r="G117" s="172"/>
      <c r="H117" s="172"/>
      <c r="I117" s="425" t="s">
        <v>32</v>
      </c>
      <c r="J117" s="425"/>
      <c r="K117" s="425"/>
      <c r="L117" s="425"/>
      <c r="M117" s="425"/>
      <c r="N117" s="237"/>
      <c r="P117" s="238"/>
      <c r="Q117" s="238"/>
      <c r="S117" s="183" t="s">
        <v>153</v>
      </c>
      <c r="U117" s="183"/>
      <c r="V117" s="183" t="s">
        <v>153</v>
      </c>
      <c r="W117" s="171" t="s">
        <v>153</v>
      </c>
      <c r="X117" s="171" t="s">
        <v>153</v>
      </c>
      <c r="Y117" s="171" t="s">
        <v>153</v>
      </c>
      <c r="Z117" s="171" t="s">
        <v>153</v>
      </c>
      <c r="AA117" s="171">
        <v>116</v>
      </c>
      <c r="AB117" s="171" t="s">
        <v>153</v>
      </c>
      <c r="AC117" s="176"/>
      <c r="AD117" s="176"/>
      <c r="AE117" s="176"/>
    </row>
    <row r="118" spans="1:31" ht="30" customHeight="1">
      <c r="A118" s="398" t="s">
        <v>154</v>
      </c>
      <c r="B118" s="398"/>
      <c r="C118" s="398"/>
      <c r="E118" s="184" t="s">
        <v>26</v>
      </c>
      <c r="F118" s="184"/>
      <c r="G118" s="184"/>
      <c r="H118" s="184"/>
      <c r="I118" s="184"/>
      <c r="J118" s="184"/>
      <c r="K118" s="184"/>
      <c r="L118" s="184"/>
      <c r="M118" s="184"/>
      <c r="N118" s="185"/>
      <c r="V118" s="183" t="s">
        <v>153</v>
      </c>
      <c r="W118" s="171" t="s">
        <v>129</v>
      </c>
      <c r="Y118" s="171" t="s">
        <v>153</v>
      </c>
      <c r="Z118" s="171" t="s">
        <v>153</v>
      </c>
      <c r="AA118" s="171">
        <v>117</v>
      </c>
      <c r="AB118" s="171" t="s">
        <v>153</v>
      </c>
    </row>
    <row r="119" spans="1:31" ht="20.100000000000001" customHeight="1">
      <c r="B119" s="399" t="s">
        <v>51</v>
      </c>
      <c r="C119" s="399"/>
      <c r="D119" s="399"/>
      <c r="E119" s="173"/>
      <c r="F119" s="173"/>
      <c r="G119" s="173"/>
      <c r="H119" s="173"/>
      <c r="I119" s="173"/>
      <c r="J119" s="400">
        <v>45188</v>
      </c>
      <c r="K119" s="400"/>
      <c r="L119" s="400"/>
      <c r="M119" s="400"/>
      <c r="N119" s="186"/>
      <c r="V119" s="183" t="s">
        <v>153</v>
      </c>
      <c r="W119" s="171" t="s">
        <v>153</v>
      </c>
      <c r="X119" s="171" t="s">
        <v>153</v>
      </c>
      <c r="Y119" s="171" t="s">
        <v>153</v>
      </c>
      <c r="Z119" s="171" t="s">
        <v>153</v>
      </c>
      <c r="AA119" s="171">
        <v>118</v>
      </c>
      <c r="AB119" s="171" t="s">
        <v>153</v>
      </c>
    </row>
    <row r="120" spans="1:31" ht="15" customHeight="1">
      <c r="B120" s="401" t="s">
        <v>11</v>
      </c>
      <c r="C120" s="401"/>
      <c r="D120" s="401"/>
      <c r="E120" s="401"/>
      <c r="F120" s="401"/>
      <c r="G120" s="239"/>
      <c r="H120" s="240"/>
      <c r="I120" s="240"/>
      <c r="J120" s="240"/>
      <c r="K120" s="240"/>
      <c r="L120" s="240"/>
      <c r="M120" s="241"/>
      <c r="N120" s="175"/>
      <c r="V120" s="183" t="s">
        <v>153</v>
      </c>
      <c r="W120" s="171" t="s">
        <v>153</v>
      </c>
      <c r="X120" s="171" t="s">
        <v>153</v>
      </c>
      <c r="Y120" s="171" t="s">
        <v>153</v>
      </c>
      <c r="Z120" s="171" t="s">
        <v>153</v>
      </c>
      <c r="AA120" s="171">
        <v>119</v>
      </c>
      <c r="AB120" s="171" t="s">
        <v>153</v>
      </c>
    </row>
    <row r="121" spans="1:31" ht="30" customHeight="1">
      <c r="B121" s="401"/>
      <c r="C121" s="401"/>
      <c r="D121" s="401"/>
      <c r="E121" s="401"/>
      <c r="F121" s="401"/>
      <c r="G121" s="189" t="s">
        <v>7</v>
      </c>
      <c r="H121" s="402" t="s">
        <v>153</v>
      </c>
      <c r="I121" s="402"/>
      <c r="J121" s="402"/>
      <c r="K121" s="402"/>
      <c r="L121" s="402"/>
      <c r="M121" s="403"/>
      <c r="N121" s="242"/>
      <c r="V121" s="183" t="s">
        <v>153</v>
      </c>
      <c r="W121" s="171" t="s">
        <v>153</v>
      </c>
      <c r="X121" s="171" t="s">
        <v>153</v>
      </c>
      <c r="Y121" s="171" t="s">
        <v>153</v>
      </c>
      <c r="Z121" s="171" t="s">
        <v>153</v>
      </c>
      <c r="AA121" s="171">
        <v>120</v>
      </c>
      <c r="AB121" s="171" t="s">
        <v>153</v>
      </c>
    </row>
    <row r="122" spans="1:31" ht="24.95" customHeight="1">
      <c r="F122" s="243"/>
      <c r="G122" s="193" t="s">
        <v>8</v>
      </c>
      <c r="H122" s="404" t="s">
        <v>153</v>
      </c>
      <c r="I122" s="404"/>
      <c r="J122" s="404"/>
      <c r="K122" s="404"/>
      <c r="L122" s="404"/>
      <c r="M122" s="405"/>
      <c r="N122" s="194"/>
      <c r="V122" s="183" t="s">
        <v>153</v>
      </c>
      <c r="W122" s="171" t="s">
        <v>153</v>
      </c>
      <c r="X122" s="171" t="s">
        <v>153</v>
      </c>
      <c r="Y122" s="171" t="s">
        <v>153</v>
      </c>
      <c r="Z122" s="171" t="s">
        <v>153</v>
      </c>
      <c r="AA122" s="171">
        <v>121</v>
      </c>
      <c r="AB122" s="171" t="s">
        <v>153</v>
      </c>
    </row>
    <row r="123" spans="1:31" ht="24.95" customHeight="1">
      <c r="F123" s="244"/>
      <c r="G123" s="198"/>
      <c r="H123" s="378"/>
      <c r="I123" s="378"/>
      <c r="J123" s="378"/>
      <c r="K123" s="378"/>
      <c r="L123" s="378"/>
      <c r="M123" s="199" t="s">
        <v>50</v>
      </c>
      <c r="N123" s="200"/>
      <c r="V123" s="183" t="s">
        <v>153</v>
      </c>
      <c r="W123" s="171" t="s">
        <v>153</v>
      </c>
      <c r="X123" s="171" t="s">
        <v>153</v>
      </c>
      <c r="Y123" s="171" t="s">
        <v>153</v>
      </c>
      <c r="Z123" s="171" t="s">
        <v>153</v>
      </c>
      <c r="AA123" s="171">
        <v>122</v>
      </c>
      <c r="AB123" s="171" t="s">
        <v>153</v>
      </c>
    </row>
    <row r="124" spans="1:31" ht="20.100000000000001" customHeight="1">
      <c r="F124" s="197"/>
      <c r="G124" s="174" t="s">
        <v>21</v>
      </c>
      <c r="H124" s="379" t="s">
        <v>153</v>
      </c>
      <c r="I124" s="379"/>
      <c r="J124" s="379"/>
      <c r="K124" s="379"/>
      <c r="L124" s="379"/>
      <c r="M124" s="201"/>
      <c r="N124" s="202"/>
      <c r="V124" s="183" t="s">
        <v>153</v>
      </c>
      <c r="W124" s="171" t="s">
        <v>153</v>
      </c>
      <c r="X124" s="171" t="s">
        <v>153</v>
      </c>
      <c r="Y124" s="171" t="s">
        <v>153</v>
      </c>
      <c r="Z124" s="171" t="s">
        <v>153</v>
      </c>
      <c r="AA124" s="171">
        <v>123</v>
      </c>
      <c r="AB124" s="171" t="s">
        <v>153</v>
      </c>
    </row>
    <row r="125" spans="1:31" ht="20.100000000000001" customHeight="1">
      <c r="A125" s="380" t="s">
        <v>25</v>
      </c>
      <c r="B125" s="381"/>
      <c r="C125" s="203" t="s">
        <v>153</v>
      </c>
      <c r="D125" s="173"/>
      <c r="E125" s="173"/>
      <c r="F125" s="173"/>
      <c r="G125" s="173"/>
      <c r="H125" s="173"/>
      <c r="I125" s="173"/>
      <c r="J125" s="173"/>
      <c r="K125" s="173"/>
      <c r="L125" s="173"/>
      <c r="M125" s="173"/>
      <c r="N125" s="173"/>
      <c r="R125" s="183"/>
      <c r="V125" s="183" t="s">
        <v>153</v>
      </c>
      <c r="W125" s="171" t="s">
        <v>153</v>
      </c>
      <c r="X125" s="171" t="s">
        <v>153</v>
      </c>
      <c r="Y125" s="171" t="s">
        <v>153</v>
      </c>
      <c r="Z125" s="171" t="s">
        <v>153</v>
      </c>
      <c r="AA125" s="171">
        <v>124</v>
      </c>
      <c r="AB125" s="171" t="s">
        <v>153</v>
      </c>
    </row>
    <row r="126" spans="1:31" ht="15" customHeight="1">
      <c r="A126" s="382" t="s">
        <v>29</v>
      </c>
      <c r="B126" s="383"/>
      <c r="C126" s="386" t="s">
        <v>153</v>
      </c>
      <c r="D126" s="387"/>
      <c r="E126" s="387"/>
      <c r="F126" s="387"/>
      <c r="G126" s="387"/>
      <c r="H126" s="387"/>
      <c r="I126" s="387"/>
      <c r="J126" s="387"/>
      <c r="K126" s="387"/>
      <c r="L126" s="387"/>
      <c r="M126" s="388"/>
      <c r="N126" s="204"/>
      <c r="V126" s="183" t="s">
        <v>153</v>
      </c>
      <c r="W126" s="171" t="s">
        <v>153</v>
      </c>
      <c r="X126" s="171" t="s">
        <v>153</v>
      </c>
      <c r="Y126" s="171" t="s">
        <v>153</v>
      </c>
      <c r="Z126" s="171" t="s">
        <v>153</v>
      </c>
      <c r="AA126" s="171">
        <v>125</v>
      </c>
      <c r="AB126" s="171" t="s">
        <v>153</v>
      </c>
    </row>
    <row r="127" spans="1:31" ht="15" customHeight="1">
      <c r="A127" s="384"/>
      <c r="B127" s="385"/>
      <c r="C127" s="389"/>
      <c r="D127" s="390"/>
      <c r="E127" s="390"/>
      <c r="F127" s="390"/>
      <c r="G127" s="390"/>
      <c r="H127" s="390"/>
      <c r="I127" s="390"/>
      <c r="J127" s="390"/>
      <c r="K127" s="390"/>
      <c r="L127" s="390"/>
      <c r="M127" s="391"/>
      <c r="N127" s="204"/>
      <c r="V127" s="183" t="s">
        <v>153</v>
      </c>
      <c r="W127" s="171" t="s">
        <v>153</v>
      </c>
      <c r="X127" s="171" t="s">
        <v>153</v>
      </c>
      <c r="Y127" s="171" t="s">
        <v>153</v>
      </c>
      <c r="Z127" s="171" t="s">
        <v>153</v>
      </c>
      <c r="AA127" s="171">
        <v>126</v>
      </c>
      <c r="AB127" s="171" t="s">
        <v>153</v>
      </c>
    </row>
    <row r="128" spans="1:31" ht="15" customHeight="1">
      <c r="A128" s="172"/>
      <c r="B128" s="172"/>
      <c r="C128" s="178"/>
      <c r="D128" s="178"/>
      <c r="E128" s="178"/>
      <c r="F128" s="178"/>
      <c r="G128" s="178"/>
      <c r="H128" s="178"/>
      <c r="I128" s="178"/>
      <c r="J128" s="178"/>
      <c r="K128" s="178"/>
      <c r="L128" s="178"/>
      <c r="M128" s="179" t="s">
        <v>36</v>
      </c>
      <c r="N128" s="177"/>
      <c r="O128" s="180"/>
      <c r="P128" s="180"/>
      <c r="Q128" s="180"/>
      <c r="R128" s="180"/>
      <c r="S128" s="180"/>
      <c r="T128" s="180"/>
      <c r="U128" s="180"/>
      <c r="V128" s="183" t="s">
        <v>153</v>
      </c>
      <c r="W128" s="171" t="s">
        <v>153</v>
      </c>
      <c r="X128" s="171" t="s">
        <v>153</v>
      </c>
      <c r="Y128" s="171" t="s">
        <v>153</v>
      </c>
      <c r="Z128" s="171" t="s">
        <v>153</v>
      </c>
      <c r="AA128" s="171">
        <v>127</v>
      </c>
      <c r="AB128" s="171" t="s">
        <v>153</v>
      </c>
      <c r="AC128" s="180"/>
      <c r="AD128" s="180"/>
      <c r="AE128" s="180"/>
    </row>
    <row r="129" spans="1:31" ht="24.95" customHeight="1">
      <c r="A129" s="205" t="s">
        <v>14</v>
      </c>
      <c r="B129" s="206" t="s">
        <v>15</v>
      </c>
      <c r="C129" s="392" t="s">
        <v>5</v>
      </c>
      <c r="D129" s="393"/>
      <c r="E129" s="394" t="s">
        <v>16</v>
      </c>
      <c r="F129" s="395"/>
      <c r="G129" s="208" t="s">
        <v>4</v>
      </c>
      <c r="H129" s="208" t="s">
        <v>6</v>
      </c>
      <c r="I129" s="207" t="s">
        <v>3</v>
      </c>
      <c r="J129" s="396" t="s">
        <v>1</v>
      </c>
      <c r="K129" s="397"/>
      <c r="L129" s="209" t="s">
        <v>9</v>
      </c>
      <c r="M129" s="210" t="s">
        <v>10</v>
      </c>
      <c r="N129" s="211" t="s">
        <v>95</v>
      </c>
      <c r="O129" s="211" t="s">
        <v>49</v>
      </c>
      <c r="P129" s="211" t="s">
        <v>89</v>
      </c>
      <c r="Q129" s="211" t="s">
        <v>125</v>
      </c>
      <c r="R129" s="181" t="s">
        <v>86</v>
      </c>
      <c r="S129" s="180" t="s">
        <v>128</v>
      </c>
      <c r="T129" s="182"/>
      <c r="U129" s="182"/>
      <c r="V129" s="183" t="s">
        <v>153</v>
      </c>
      <c r="W129" s="171" t="s">
        <v>153</v>
      </c>
      <c r="X129" s="171" t="s">
        <v>153</v>
      </c>
      <c r="Y129" s="171" t="s">
        <v>153</v>
      </c>
      <c r="Z129" s="171" t="s">
        <v>153</v>
      </c>
      <c r="AA129" s="171">
        <v>128</v>
      </c>
      <c r="AB129" s="171" t="s">
        <v>153</v>
      </c>
      <c r="AC129" s="182"/>
      <c r="AD129" s="182"/>
      <c r="AE129" s="182"/>
    </row>
    <row r="130" spans="1:31" ht="21.95" customHeight="1">
      <c r="A130" s="212"/>
      <c r="B130" s="213"/>
      <c r="C130" s="412"/>
      <c r="D130" s="413"/>
      <c r="E130" s="414"/>
      <c r="F130" s="415"/>
      <c r="G130" s="214"/>
      <c r="H130" s="215"/>
      <c r="I130" s="216"/>
      <c r="J130" s="416" t="s">
        <v>153</v>
      </c>
      <c r="K130" s="417"/>
      <c r="L130" s="217"/>
      <c r="M130" s="218" t="s">
        <v>153</v>
      </c>
      <c r="N130" s="219"/>
      <c r="O130" s="219"/>
      <c r="P130" s="219"/>
      <c r="Q130" s="219"/>
      <c r="R130" s="183" t="s">
        <v>153</v>
      </c>
      <c r="S130" s="183" t="s">
        <v>153</v>
      </c>
      <c r="T130" s="183" t="s">
        <v>153</v>
      </c>
      <c r="U130" s="183" t="s">
        <v>153</v>
      </c>
      <c r="V130" s="183" t="s">
        <v>153</v>
      </c>
      <c r="W130" s="171" t="s">
        <v>153</v>
      </c>
      <c r="X130" s="171" t="s">
        <v>153</v>
      </c>
      <c r="Y130" s="171" t="s">
        <v>153</v>
      </c>
      <c r="Z130" s="171" t="s">
        <v>153</v>
      </c>
      <c r="AA130" s="171">
        <v>129</v>
      </c>
      <c r="AB130" s="171" t="s">
        <v>153</v>
      </c>
      <c r="AC130" s="183"/>
      <c r="AD130" s="183"/>
      <c r="AE130" s="183"/>
    </row>
    <row r="131" spans="1:31" ht="21.95" customHeight="1">
      <c r="A131" s="212"/>
      <c r="B131" s="220"/>
      <c r="C131" s="406"/>
      <c r="D131" s="407"/>
      <c r="E131" s="408"/>
      <c r="F131" s="409"/>
      <c r="G131" s="221"/>
      <c r="H131" s="222"/>
      <c r="I131" s="223"/>
      <c r="J131" s="410" t="s">
        <v>153</v>
      </c>
      <c r="K131" s="411"/>
      <c r="L131" s="224"/>
      <c r="M131" s="225" t="s">
        <v>153</v>
      </c>
      <c r="N131" s="219"/>
      <c r="O131" s="219"/>
      <c r="P131" s="219"/>
      <c r="Q131" s="219"/>
      <c r="R131" s="183" t="s">
        <v>153</v>
      </c>
      <c r="S131" s="183" t="s">
        <v>153</v>
      </c>
      <c r="T131" s="183" t="s">
        <v>153</v>
      </c>
      <c r="U131" s="183" t="s">
        <v>153</v>
      </c>
      <c r="V131" s="183" t="s">
        <v>153</v>
      </c>
      <c r="W131" s="171" t="s">
        <v>153</v>
      </c>
      <c r="X131" s="171" t="s">
        <v>153</v>
      </c>
      <c r="Y131" s="171" t="s">
        <v>153</v>
      </c>
      <c r="Z131" s="171" t="s">
        <v>153</v>
      </c>
      <c r="AA131" s="171">
        <v>130</v>
      </c>
      <c r="AB131" s="171" t="s">
        <v>153</v>
      </c>
      <c r="AC131" s="183"/>
      <c r="AD131" s="183"/>
      <c r="AE131" s="183"/>
    </row>
    <row r="132" spans="1:31" ht="21.95" customHeight="1">
      <c r="A132" s="212"/>
      <c r="B132" s="220"/>
      <c r="C132" s="406"/>
      <c r="D132" s="407"/>
      <c r="E132" s="408"/>
      <c r="F132" s="409"/>
      <c r="G132" s="221"/>
      <c r="H132" s="222"/>
      <c r="I132" s="223"/>
      <c r="J132" s="410" t="s">
        <v>153</v>
      </c>
      <c r="K132" s="411"/>
      <c r="L132" s="224"/>
      <c r="M132" s="225" t="s">
        <v>153</v>
      </c>
      <c r="N132" s="219"/>
      <c r="O132" s="219"/>
      <c r="P132" s="219"/>
      <c r="Q132" s="219"/>
      <c r="R132" s="183" t="s">
        <v>153</v>
      </c>
      <c r="S132" s="183" t="s">
        <v>153</v>
      </c>
      <c r="T132" s="183" t="s">
        <v>153</v>
      </c>
      <c r="U132" s="183" t="s">
        <v>153</v>
      </c>
      <c r="V132" s="183" t="s">
        <v>153</v>
      </c>
      <c r="W132" s="171" t="s">
        <v>153</v>
      </c>
      <c r="X132" s="171" t="s">
        <v>153</v>
      </c>
      <c r="Y132" s="171" t="s">
        <v>153</v>
      </c>
      <c r="Z132" s="171" t="s">
        <v>153</v>
      </c>
      <c r="AA132" s="171">
        <v>131</v>
      </c>
      <c r="AB132" s="171" t="s">
        <v>153</v>
      </c>
      <c r="AC132" s="183"/>
      <c r="AD132" s="183"/>
      <c r="AE132" s="183"/>
    </row>
    <row r="133" spans="1:31" ht="21.95" customHeight="1">
      <c r="A133" s="212"/>
      <c r="B133" s="220"/>
      <c r="C133" s="406"/>
      <c r="D133" s="407"/>
      <c r="E133" s="408"/>
      <c r="F133" s="409"/>
      <c r="G133" s="221"/>
      <c r="H133" s="222"/>
      <c r="I133" s="223"/>
      <c r="J133" s="410" t="s">
        <v>153</v>
      </c>
      <c r="K133" s="411"/>
      <c r="L133" s="224"/>
      <c r="M133" s="225" t="s">
        <v>153</v>
      </c>
      <c r="N133" s="219"/>
      <c r="O133" s="219"/>
      <c r="P133" s="219"/>
      <c r="Q133" s="219"/>
      <c r="R133" s="183" t="s">
        <v>153</v>
      </c>
      <c r="S133" s="183" t="s">
        <v>153</v>
      </c>
      <c r="T133" s="183" t="s">
        <v>153</v>
      </c>
      <c r="U133" s="183" t="s">
        <v>153</v>
      </c>
      <c r="V133" s="183" t="s">
        <v>153</v>
      </c>
      <c r="W133" s="171" t="s">
        <v>153</v>
      </c>
      <c r="X133" s="171" t="s">
        <v>153</v>
      </c>
      <c r="Y133" s="171" t="s">
        <v>153</v>
      </c>
      <c r="Z133" s="171" t="s">
        <v>153</v>
      </c>
      <c r="AA133" s="171">
        <v>132</v>
      </c>
      <c r="AB133" s="171" t="s">
        <v>153</v>
      </c>
      <c r="AC133" s="183"/>
      <c r="AD133" s="183"/>
      <c r="AE133" s="183"/>
    </row>
    <row r="134" spans="1:31" ht="21.95" customHeight="1">
      <c r="A134" s="212"/>
      <c r="B134" s="220"/>
      <c r="C134" s="406"/>
      <c r="D134" s="407"/>
      <c r="E134" s="408"/>
      <c r="F134" s="409"/>
      <c r="G134" s="221"/>
      <c r="H134" s="222"/>
      <c r="I134" s="223"/>
      <c r="J134" s="410" t="s">
        <v>153</v>
      </c>
      <c r="K134" s="411"/>
      <c r="L134" s="224"/>
      <c r="M134" s="225" t="s">
        <v>153</v>
      </c>
      <c r="N134" s="219"/>
      <c r="O134" s="219"/>
      <c r="P134" s="219"/>
      <c r="Q134" s="219"/>
      <c r="R134" s="183" t="s">
        <v>153</v>
      </c>
      <c r="S134" s="183" t="s">
        <v>153</v>
      </c>
      <c r="T134" s="183" t="s">
        <v>153</v>
      </c>
      <c r="U134" s="183" t="s">
        <v>153</v>
      </c>
      <c r="V134" s="183" t="s">
        <v>153</v>
      </c>
      <c r="W134" s="171" t="s">
        <v>153</v>
      </c>
      <c r="X134" s="171" t="s">
        <v>153</v>
      </c>
      <c r="Y134" s="171" t="s">
        <v>153</v>
      </c>
      <c r="Z134" s="171" t="s">
        <v>153</v>
      </c>
      <c r="AA134" s="171">
        <v>133</v>
      </c>
      <c r="AB134" s="171" t="s">
        <v>153</v>
      </c>
      <c r="AC134" s="183"/>
      <c r="AD134" s="183"/>
      <c r="AE134" s="183"/>
    </row>
    <row r="135" spans="1:31" ht="21.95" customHeight="1">
      <c r="A135" s="212"/>
      <c r="B135" s="220"/>
      <c r="C135" s="406"/>
      <c r="D135" s="407"/>
      <c r="E135" s="408"/>
      <c r="F135" s="409"/>
      <c r="G135" s="221"/>
      <c r="H135" s="222"/>
      <c r="I135" s="223"/>
      <c r="J135" s="410" t="s">
        <v>153</v>
      </c>
      <c r="K135" s="411"/>
      <c r="L135" s="224"/>
      <c r="M135" s="225" t="s">
        <v>153</v>
      </c>
      <c r="N135" s="219"/>
      <c r="O135" s="219"/>
      <c r="P135" s="219"/>
      <c r="Q135" s="219"/>
      <c r="R135" s="183" t="s">
        <v>153</v>
      </c>
      <c r="S135" s="183" t="s">
        <v>153</v>
      </c>
      <c r="T135" s="183" t="s">
        <v>153</v>
      </c>
      <c r="U135" s="183" t="s">
        <v>153</v>
      </c>
      <c r="V135" s="183" t="s">
        <v>153</v>
      </c>
      <c r="W135" s="171" t="s">
        <v>153</v>
      </c>
      <c r="X135" s="171" t="s">
        <v>153</v>
      </c>
      <c r="Y135" s="171" t="s">
        <v>153</v>
      </c>
      <c r="Z135" s="171" t="s">
        <v>153</v>
      </c>
      <c r="AA135" s="171">
        <v>134</v>
      </c>
      <c r="AB135" s="171" t="s">
        <v>153</v>
      </c>
      <c r="AC135" s="183"/>
      <c r="AD135" s="183"/>
      <c r="AE135" s="183"/>
    </row>
    <row r="136" spans="1:31" ht="21.95" customHeight="1">
      <c r="A136" s="212"/>
      <c r="B136" s="220"/>
      <c r="C136" s="406"/>
      <c r="D136" s="407"/>
      <c r="E136" s="408"/>
      <c r="F136" s="409"/>
      <c r="G136" s="221"/>
      <c r="H136" s="222"/>
      <c r="I136" s="223"/>
      <c r="J136" s="410" t="s">
        <v>153</v>
      </c>
      <c r="K136" s="411"/>
      <c r="L136" s="224"/>
      <c r="M136" s="225" t="s">
        <v>153</v>
      </c>
      <c r="N136" s="219"/>
      <c r="O136" s="219"/>
      <c r="P136" s="219"/>
      <c r="Q136" s="219"/>
      <c r="R136" s="183" t="s">
        <v>153</v>
      </c>
      <c r="S136" s="183" t="s">
        <v>153</v>
      </c>
      <c r="T136" s="183" t="s">
        <v>153</v>
      </c>
      <c r="U136" s="183" t="s">
        <v>153</v>
      </c>
      <c r="V136" s="183" t="s">
        <v>153</v>
      </c>
      <c r="W136" s="171" t="s">
        <v>153</v>
      </c>
      <c r="X136" s="171" t="s">
        <v>153</v>
      </c>
      <c r="Y136" s="171" t="s">
        <v>153</v>
      </c>
      <c r="Z136" s="171" t="s">
        <v>153</v>
      </c>
      <c r="AA136" s="171">
        <v>135</v>
      </c>
      <c r="AB136" s="171" t="s">
        <v>153</v>
      </c>
      <c r="AC136" s="183"/>
      <c r="AD136" s="183"/>
      <c r="AE136" s="183"/>
    </row>
    <row r="137" spans="1:31" ht="21.95" customHeight="1">
      <c r="A137" s="212"/>
      <c r="B137" s="220"/>
      <c r="C137" s="406"/>
      <c r="D137" s="407"/>
      <c r="E137" s="408"/>
      <c r="F137" s="409"/>
      <c r="G137" s="221"/>
      <c r="H137" s="222"/>
      <c r="I137" s="223"/>
      <c r="J137" s="410" t="s">
        <v>153</v>
      </c>
      <c r="K137" s="411"/>
      <c r="L137" s="224"/>
      <c r="M137" s="225" t="s">
        <v>153</v>
      </c>
      <c r="N137" s="219"/>
      <c r="O137" s="219"/>
      <c r="P137" s="219"/>
      <c r="Q137" s="219"/>
      <c r="R137" s="183" t="s">
        <v>153</v>
      </c>
      <c r="S137" s="183" t="s">
        <v>153</v>
      </c>
      <c r="T137" s="183" t="s">
        <v>153</v>
      </c>
      <c r="U137" s="183" t="s">
        <v>153</v>
      </c>
      <c r="V137" s="183" t="s">
        <v>153</v>
      </c>
      <c r="W137" s="171" t="s">
        <v>153</v>
      </c>
      <c r="X137" s="171" t="s">
        <v>153</v>
      </c>
      <c r="Y137" s="171" t="s">
        <v>153</v>
      </c>
      <c r="Z137" s="171" t="s">
        <v>153</v>
      </c>
      <c r="AA137" s="171">
        <v>136</v>
      </c>
      <c r="AB137" s="171" t="s">
        <v>153</v>
      </c>
      <c r="AC137" s="183"/>
      <c r="AD137" s="183"/>
      <c r="AE137" s="183"/>
    </row>
    <row r="138" spans="1:31" ht="21.95" customHeight="1">
      <c r="A138" s="228"/>
      <c r="B138" s="220"/>
      <c r="C138" s="406"/>
      <c r="D138" s="407"/>
      <c r="E138" s="408"/>
      <c r="F138" s="409"/>
      <c r="G138" s="221"/>
      <c r="H138" s="222"/>
      <c r="I138" s="223"/>
      <c r="J138" s="410" t="s">
        <v>153</v>
      </c>
      <c r="K138" s="411"/>
      <c r="L138" s="224"/>
      <c r="M138" s="225" t="s">
        <v>153</v>
      </c>
      <c r="N138" s="219"/>
      <c r="O138" s="219"/>
      <c r="P138" s="219"/>
      <c r="Q138" s="219"/>
      <c r="R138" s="183" t="s">
        <v>153</v>
      </c>
      <c r="S138" s="183" t="s">
        <v>153</v>
      </c>
      <c r="T138" s="183" t="s">
        <v>153</v>
      </c>
      <c r="U138" s="183" t="s">
        <v>153</v>
      </c>
      <c r="V138" s="183" t="s">
        <v>153</v>
      </c>
      <c r="W138" s="171" t="s">
        <v>153</v>
      </c>
      <c r="X138" s="171" t="s">
        <v>153</v>
      </c>
      <c r="Y138" s="171" t="s">
        <v>153</v>
      </c>
      <c r="Z138" s="171" t="s">
        <v>153</v>
      </c>
      <c r="AA138" s="171">
        <v>137</v>
      </c>
      <c r="AB138" s="171" t="s">
        <v>153</v>
      </c>
      <c r="AC138" s="183"/>
      <c r="AD138" s="183"/>
      <c r="AE138" s="183"/>
    </row>
    <row r="139" spans="1:31" ht="21.95" customHeight="1">
      <c r="A139" s="228"/>
      <c r="B139" s="220"/>
      <c r="C139" s="406"/>
      <c r="D139" s="407"/>
      <c r="E139" s="408"/>
      <c r="F139" s="409"/>
      <c r="G139" s="221"/>
      <c r="H139" s="222"/>
      <c r="I139" s="223"/>
      <c r="J139" s="410" t="s">
        <v>153</v>
      </c>
      <c r="K139" s="411"/>
      <c r="L139" s="224"/>
      <c r="M139" s="225" t="s">
        <v>153</v>
      </c>
      <c r="N139" s="219"/>
      <c r="O139" s="219"/>
      <c r="P139" s="219"/>
      <c r="Q139" s="219"/>
      <c r="R139" s="183" t="s">
        <v>153</v>
      </c>
      <c r="S139" s="183" t="s">
        <v>153</v>
      </c>
      <c r="T139" s="183" t="s">
        <v>153</v>
      </c>
      <c r="U139" s="183" t="s">
        <v>153</v>
      </c>
      <c r="V139" s="183" t="s">
        <v>153</v>
      </c>
      <c r="W139" s="171" t="s">
        <v>153</v>
      </c>
      <c r="X139" s="171" t="s">
        <v>153</v>
      </c>
      <c r="Y139" s="171" t="s">
        <v>153</v>
      </c>
      <c r="Z139" s="171" t="s">
        <v>153</v>
      </c>
      <c r="AA139" s="171">
        <v>138</v>
      </c>
      <c r="AB139" s="171" t="s">
        <v>153</v>
      </c>
      <c r="AC139" s="183"/>
      <c r="AD139" s="183"/>
      <c r="AE139" s="183"/>
    </row>
    <row r="140" spans="1:31" ht="21.95" customHeight="1">
      <c r="A140" s="228"/>
      <c r="B140" s="220"/>
      <c r="C140" s="406"/>
      <c r="D140" s="407"/>
      <c r="E140" s="408"/>
      <c r="F140" s="409"/>
      <c r="G140" s="221"/>
      <c r="H140" s="222"/>
      <c r="I140" s="223"/>
      <c r="J140" s="410" t="s">
        <v>153</v>
      </c>
      <c r="K140" s="411"/>
      <c r="L140" s="224"/>
      <c r="M140" s="225" t="s">
        <v>153</v>
      </c>
      <c r="N140" s="219"/>
      <c r="O140" s="219"/>
      <c r="P140" s="219"/>
      <c r="Q140" s="219"/>
      <c r="R140" s="183" t="s">
        <v>153</v>
      </c>
      <c r="S140" s="183" t="s">
        <v>153</v>
      </c>
      <c r="T140" s="183" t="s">
        <v>153</v>
      </c>
      <c r="U140" s="183" t="s">
        <v>153</v>
      </c>
      <c r="V140" s="183" t="s">
        <v>153</v>
      </c>
      <c r="W140" s="171" t="s">
        <v>153</v>
      </c>
      <c r="X140" s="171" t="s">
        <v>153</v>
      </c>
      <c r="Y140" s="171" t="s">
        <v>153</v>
      </c>
      <c r="Z140" s="171" t="s">
        <v>153</v>
      </c>
      <c r="AA140" s="171">
        <v>139</v>
      </c>
      <c r="AB140" s="171" t="s">
        <v>153</v>
      </c>
      <c r="AC140" s="183"/>
      <c r="AD140" s="183"/>
      <c r="AE140" s="183"/>
    </row>
    <row r="141" spans="1:31" ht="21.95" customHeight="1">
      <c r="A141" s="228"/>
      <c r="B141" s="220"/>
      <c r="C141" s="406"/>
      <c r="D141" s="407"/>
      <c r="E141" s="408"/>
      <c r="F141" s="409"/>
      <c r="G141" s="221"/>
      <c r="H141" s="222"/>
      <c r="I141" s="223"/>
      <c r="J141" s="410" t="s">
        <v>153</v>
      </c>
      <c r="K141" s="411"/>
      <c r="L141" s="224"/>
      <c r="M141" s="225" t="s">
        <v>153</v>
      </c>
      <c r="N141" s="219"/>
      <c r="O141" s="219"/>
      <c r="P141" s="219"/>
      <c r="Q141" s="219"/>
      <c r="R141" s="183" t="s">
        <v>153</v>
      </c>
      <c r="S141" s="183" t="s">
        <v>153</v>
      </c>
      <c r="T141" s="183" t="s">
        <v>153</v>
      </c>
      <c r="U141" s="183" t="s">
        <v>153</v>
      </c>
      <c r="V141" s="183" t="s">
        <v>153</v>
      </c>
      <c r="W141" s="171" t="s">
        <v>153</v>
      </c>
      <c r="X141" s="171" t="s">
        <v>153</v>
      </c>
      <c r="Y141" s="171" t="s">
        <v>153</v>
      </c>
      <c r="Z141" s="171" t="s">
        <v>153</v>
      </c>
      <c r="AA141" s="171">
        <v>140</v>
      </c>
      <c r="AB141" s="171" t="s">
        <v>153</v>
      </c>
      <c r="AC141" s="183"/>
      <c r="AD141" s="183"/>
      <c r="AE141" s="183"/>
    </row>
    <row r="142" spans="1:31" ht="21.95" customHeight="1">
      <c r="A142" s="228"/>
      <c r="B142" s="220"/>
      <c r="C142" s="406"/>
      <c r="D142" s="407"/>
      <c r="E142" s="408"/>
      <c r="F142" s="409"/>
      <c r="G142" s="221"/>
      <c r="H142" s="222"/>
      <c r="I142" s="223"/>
      <c r="J142" s="410" t="s">
        <v>153</v>
      </c>
      <c r="K142" s="411"/>
      <c r="L142" s="224"/>
      <c r="M142" s="225" t="s">
        <v>153</v>
      </c>
      <c r="N142" s="219"/>
      <c r="O142" s="219"/>
      <c r="P142" s="219"/>
      <c r="Q142" s="219"/>
      <c r="R142" s="183" t="s">
        <v>153</v>
      </c>
      <c r="S142" s="183" t="s">
        <v>153</v>
      </c>
      <c r="T142" s="183" t="s">
        <v>153</v>
      </c>
      <c r="U142" s="183" t="s">
        <v>153</v>
      </c>
      <c r="V142" s="183" t="s">
        <v>153</v>
      </c>
      <c r="W142" s="171" t="s">
        <v>153</v>
      </c>
      <c r="X142" s="171" t="s">
        <v>153</v>
      </c>
      <c r="Y142" s="171" t="s">
        <v>153</v>
      </c>
      <c r="Z142" s="171" t="s">
        <v>153</v>
      </c>
      <c r="AA142" s="171">
        <v>141</v>
      </c>
      <c r="AB142" s="171" t="s">
        <v>153</v>
      </c>
      <c r="AC142" s="183"/>
      <c r="AD142" s="183"/>
      <c r="AE142" s="183"/>
    </row>
    <row r="143" spans="1:31" ht="21.95" customHeight="1">
      <c r="A143" s="228"/>
      <c r="B143" s="220"/>
      <c r="C143" s="418"/>
      <c r="D143" s="419"/>
      <c r="E143" s="408"/>
      <c r="F143" s="409"/>
      <c r="G143" s="221"/>
      <c r="H143" s="222"/>
      <c r="I143" s="223"/>
      <c r="J143" s="410" t="s">
        <v>153</v>
      </c>
      <c r="K143" s="411"/>
      <c r="L143" s="224"/>
      <c r="M143" s="225" t="s">
        <v>153</v>
      </c>
      <c r="N143" s="219"/>
      <c r="O143" s="219"/>
      <c r="P143" s="219"/>
      <c r="Q143" s="219"/>
      <c r="R143" s="183" t="s">
        <v>153</v>
      </c>
      <c r="S143" s="183" t="s">
        <v>153</v>
      </c>
      <c r="T143" s="183" t="s">
        <v>153</v>
      </c>
      <c r="U143" s="183" t="s">
        <v>153</v>
      </c>
      <c r="V143" s="183" t="s">
        <v>153</v>
      </c>
      <c r="W143" s="171" t="s">
        <v>153</v>
      </c>
      <c r="X143" s="171" t="s">
        <v>153</v>
      </c>
      <c r="Y143" s="171" t="s">
        <v>153</v>
      </c>
      <c r="Z143" s="171" t="s">
        <v>153</v>
      </c>
      <c r="AA143" s="171">
        <v>142</v>
      </c>
      <c r="AB143" s="171" t="s">
        <v>153</v>
      </c>
      <c r="AC143" s="183"/>
      <c r="AD143" s="183"/>
      <c r="AE143" s="183"/>
    </row>
    <row r="144" spans="1:31" ht="21.95" customHeight="1">
      <c r="A144" s="228"/>
      <c r="B144" s="220"/>
      <c r="C144" s="418"/>
      <c r="D144" s="419"/>
      <c r="E144" s="408"/>
      <c r="F144" s="409"/>
      <c r="G144" s="221"/>
      <c r="H144" s="222"/>
      <c r="I144" s="227"/>
      <c r="J144" s="410" t="s">
        <v>153</v>
      </c>
      <c r="K144" s="411"/>
      <c r="L144" s="224"/>
      <c r="M144" s="225" t="s">
        <v>153</v>
      </c>
      <c r="N144" s="219"/>
      <c r="O144" s="219"/>
      <c r="P144" s="219"/>
      <c r="Q144" s="219"/>
      <c r="R144" s="183" t="s">
        <v>153</v>
      </c>
      <c r="S144" s="183" t="s">
        <v>153</v>
      </c>
      <c r="T144" s="183" t="s">
        <v>153</v>
      </c>
      <c r="U144" s="183" t="s">
        <v>153</v>
      </c>
      <c r="V144" s="183" t="s">
        <v>153</v>
      </c>
      <c r="W144" s="171" t="s">
        <v>153</v>
      </c>
      <c r="X144" s="171" t="s">
        <v>153</v>
      </c>
      <c r="Y144" s="171" t="s">
        <v>153</v>
      </c>
      <c r="Z144" s="171" t="s">
        <v>153</v>
      </c>
      <c r="AA144" s="171">
        <v>143</v>
      </c>
      <c r="AB144" s="171" t="s">
        <v>153</v>
      </c>
      <c r="AC144" s="183"/>
      <c r="AD144" s="183"/>
      <c r="AE144" s="183"/>
    </row>
    <row r="145" spans="1:31" ht="21.95" customHeight="1">
      <c r="A145" s="228"/>
      <c r="B145" s="220"/>
      <c r="C145" s="418"/>
      <c r="D145" s="419"/>
      <c r="E145" s="408"/>
      <c r="F145" s="409"/>
      <c r="G145" s="221"/>
      <c r="H145" s="222"/>
      <c r="I145" s="227"/>
      <c r="J145" s="410" t="s">
        <v>153</v>
      </c>
      <c r="K145" s="411"/>
      <c r="L145" s="224"/>
      <c r="M145" s="225" t="s">
        <v>153</v>
      </c>
      <c r="N145" s="219"/>
      <c r="O145" s="219"/>
      <c r="P145" s="219"/>
      <c r="Q145" s="219"/>
      <c r="R145" s="183" t="s">
        <v>153</v>
      </c>
      <c r="S145" s="183" t="s">
        <v>153</v>
      </c>
      <c r="T145" s="183" t="s">
        <v>153</v>
      </c>
      <c r="U145" s="183" t="s">
        <v>153</v>
      </c>
      <c r="V145" s="183" t="s">
        <v>153</v>
      </c>
      <c r="W145" s="171" t="s">
        <v>153</v>
      </c>
      <c r="X145" s="171" t="s">
        <v>153</v>
      </c>
      <c r="Y145" s="171" t="s">
        <v>153</v>
      </c>
      <c r="Z145" s="171" t="s">
        <v>153</v>
      </c>
      <c r="AA145" s="171">
        <v>144</v>
      </c>
      <c r="AB145" s="171" t="s">
        <v>153</v>
      </c>
      <c r="AC145" s="183"/>
      <c r="AD145" s="183"/>
      <c r="AE145" s="183"/>
    </row>
    <row r="146" spans="1:31" ht="21.95" customHeight="1">
      <c r="A146" s="228"/>
      <c r="B146" s="220"/>
      <c r="C146" s="418"/>
      <c r="D146" s="419"/>
      <c r="E146" s="408"/>
      <c r="F146" s="409"/>
      <c r="G146" s="221"/>
      <c r="H146" s="222"/>
      <c r="I146" s="227"/>
      <c r="J146" s="410" t="s">
        <v>153</v>
      </c>
      <c r="K146" s="411"/>
      <c r="L146" s="224"/>
      <c r="M146" s="225" t="s">
        <v>153</v>
      </c>
      <c r="N146" s="219"/>
      <c r="O146" s="219"/>
      <c r="P146" s="219"/>
      <c r="Q146" s="219"/>
      <c r="R146" s="183" t="s">
        <v>153</v>
      </c>
      <c r="S146" s="183" t="s">
        <v>153</v>
      </c>
      <c r="T146" s="183" t="s">
        <v>153</v>
      </c>
      <c r="U146" s="183" t="s">
        <v>153</v>
      </c>
      <c r="V146" s="183" t="s">
        <v>153</v>
      </c>
      <c r="W146" s="171" t="s">
        <v>153</v>
      </c>
      <c r="X146" s="171" t="s">
        <v>153</v>
      </c>
      <c r="Y146" s="171" t="s">
        <v>153</v>
      </c>
      <c r="Z146" s="171" t="s">
        <v>153</v>
      </c>
      <c r="AA146" s="171">
        <v>145</v>
      </c>
      <c r="AB146" s="171" t="s">
        <v>153</v>
      </c>
      <c r="AC146" s="183"/>
      <c r="AD146" s="183"/>
      <c r="AE146" s="183"/>
    </row>
    <row r="147" spans="1:31" ht="21.95" customHeight="1">
      <c r="A147" s="228"/>
      <c r="B147" s="220"/>
      <c r="C147" s="418"/>
      <c r="D147" s="419"/>
      <c r="E147" s="408"/>
      <c r="F147" s="409"/>
      <c r="G147" s="221"/>
      <c r="H147" s="222"/>
      <c r="I147" s="227"/>
      <c r="J147" s="410" t="s">
        <v>153</v>
      </c>
      <c r="K147" s="411"/>
      <c r="L147" s="224"/>
      <c r="M147" s="225" t="s">
        <v>153</v>
      </c>
      <c r="N147" s="219"/>
      <c r="O147" s="219"/>
      <c r="P147" s="219"/>
      <c r="Q147" s="219"/>
      <c r="R147" s="183" t="s">
        <v>153</v>
      </c>
      <c r="S147" s="183" t="s">
        <v>153</v>
      </c>
      <c r="T147" s="183" t="s">
        <v>153</v>
      </c>
      <c r="U147" s="183" t="s">
        <v>153</v>
      </c>
      <c r="V147" s="183" t="s">
        <v>153</v>
      </c>
      <c r="W147" s="171" t="s">
        <v>153</v>
      </c>
      <c r="X147" s="171" t="s">
        <v>153</v>
      </c>
      <c r="Y147" s="171" t="s">
        <v>153</v>
      </c>
      <c r="Z147" s="171" t="s">
        <v>153</v>
      </c>
      <c r="AA147" s="171">
        <v>146</v>
      </c>
      <c r="AB147" s="171" t="s">
        <v>153</v>
      </c>
      <c r="AC147" s="183"/>
      <c r="AD147" s="183"/>
      <c r="AE147" s="183"/>
    </row>
    <row r="148" spans="1:31" ht="21.95" customHeight="1">
      <c r="A148" s="228"/>
      <c r="B148" s="220"/>
      <c r="C148" s="418"/>
      <c r="D148" s="419"/>
      <c r="E148" s="408"/>
      <c r="F148" s="409"/>
      <c r="G148" s="221"/>
      <c r="H148" s="222"/>
      <c r="I148" s="227"/>
      <c r="J148" s="410" t="s">
        <v>153</v>
      </c>
      <c r="K148" s="411"/>
      <c r="L148" s="224"/>
      <c r="M148" s="225" t="s">
        <v>153</v>
      </c>
      <c r="N148" s="219"/>
      <c r="O148" s="219"/>
      <c r="P148" s="219"/>
      <c r="Q148" s="219"/>
      <c r="R148" s="183" t="s">
        <v>153</v>
      </c>
      <c r="S148" s="183" t="s">
        <v>153</v>
      </c>
      <c r="T148" s="183" t="s">
        <v>153</v>
      </c>
      <c r="U148" s="183" t="s">
        <v>153</v>
      </c>
      <c r="V148" s="183" t="s">
        <v>153</v>
      </c>
      <c r="W148" s="171" t="s">
        <v>153</v>
      </c>
      <c r="X148" s="171" t="s">
        <v>153</v>
      </c>
      <c r="Y148" s="171" t="s">
        <v>153</v>
      </c>
      <c r="Z148" s="171" t="s">
        <v>153</v>
      </c>
      <c r="AA148" s="171">
        <v>147</v>
      </c>
      <c r="AB148" s="171" t="s">
        <v>153</v>
      </c>
      <c r="AC148" s="183"/>
      <c r="AD148" s="183"/>
      <c r="AE148" s="183"/>
    </row>
    <row r="149" spans="1:31" ht="21.95" customHeight="1">
      <c r="A149" s="228"/>
      <c r="B149" s="220"/>
      <c r="C149" s="418"/>
      <c r="D149" s="419"/>
      <c r="E149" s="408"/>
      <c r="F149" s="409"/>
      <c r="G149" s="221"/>
      <c r="H149" s="222"/>
      <c r="I149" s="227"/>
      <c r="J149" s="410" t="s">
        <v>153</v>
      </c>
      <c r="K149" s="411"/>
      <c r="L149" s="224"/>
      <c r="M149" s="225" t="s">
        <v>153</v>
      </c>
      <c r="N149" s="219"/>
      <c r="O149" s="219"/>
      <c r="P149" s="219"/>
      <c r="Q149" s="219"/>
      <c r="R149" s="183" t="s">
        <v>153</v>
      </c>
      <c r="S149" s="183" t="s">
        <v>153</v>
      </c>
      <c r="T149" s="183" t="s">
        <v>153</v>
      </c>
      <c r="U149" s="183" t="s">
        <v>153</v>
      </c>
      <c r="V149" s="183" t="s">
        <v>153</v>
      </c>
      <c r="W149" s="171" t="s">
        <v>153</v>
      </c>
      <c r="X149" s="171" t="s">
        <v>153</v>
      </c>
      <c r="Y149" s="171" t="s">
        <v>153</v>
      </c>
      <c r="Z149" s="171" t="s">
        <v>153</v>
      </c>
      <c r="AA149" s="171">
        <v>148</v>
      </c>
      <c r="AB149" s="171" t="s">
        <v>153</v>
      </c>
      <c r="AC149" s="183"/>
      <c r="AD149" s="183"/>
      <c r="AE149" s="183"/>
    </row>
    <row r="150" spans="1:31" ht="21.95" customHeight="1">
      <c r="A150" s="228"/>
      <c r="B150" s="220"/>
      <c r="C150" s="418"/>
      <c r="D150" s="419"/>
      <c r="E150" s="408"/>
      <c r="F150" s="409"/>
      <c r="G150" s="221"/>
      <c r="H150" s="222"/>
      <c r="I150" s="227"/>
      <c r="J150" s="410" t="s">
        <v>153</v>
      </c>
      <c r="K150" s="411"/>
      <c r="L150" s="224"/>
      <c r="M150" s="225" t="s">
        <v>153</v>
      </c>
      <c r="N150" s="219"/>
      <c r="O150" s="219"/>
      <c r="P150" s="219"/>
      <c r="Q150" s="219"/>
      <c r="R150" s="183" t="s">
        <v>153</v>
      </c>
      <c r="S150" s="183" t="s">
        <v>153</v>
      </c>
      <c r="T150" s="183" t="s">
        <v>153</v>
      </c>
      <c r="U150" s="183" t="s">
        <v>153</v>
      </c>
      <c r="V150" s="183" t="s">
        <v>153</v>
      </c>
      <c r="W150" s="171" t="s">
        <v>153</v>
      </c>
      <c r="X150" s="171" t="s">
        <v>153</v>
      </c>
      <c r="Y150" s="171" t="s">
        <v>153</v>
      </c>
      <c r="Z150" s="171" t="s">
        <v>153</v>
      </c>
      <c r="AA150" s="171">
        <v>149</v>
      </c>
      <c r="AB150" s="171" t="s">
        <v>153</v>
      </c>
      <c r="AC150" s="183"/>
      <c r="AD150" s="183"/>
      <c r="AE150" s="183"/>
    </row>
    <row r="151" spans="1:31" ht="21.95" customHeight="1">
      <c r="A151" s="228"/>
      <c r="B151" s="220"/>
      <c r="C151" s="418"/>
      <c r="D151" s="419"/>
      <c r="E151" s="408"/>
      <c r="F151" s="409"/>
      <c r="G151" s="221"/>
      <c r="H151" s="222"/>
      <c r="I151" s="227"/>
      <c r="J151" s="410" t="s">
        <v>153</v>
      </c>
      <c r="K151" s="411"/>
      <c r="L151" s="224"/>
      <c r="M151" s="225" t="s">
        <v>153</v>
      </c>
      <c r="N151" s="219"/>
      <c r="O151" s="219"/>
      <c r="P151" s="219"/>
      <c r="Q151" s="219"/>
      <c r="R151" s="183" t="s">
        <v>153</v>
      </c>
      <c r="S151" s="183" t="s">
        <v>153</v>
      </c>
      <c r="T151" s="183" t="s">
        <v>153</v>
      </c>
      <c r="U151" s="183" t="s">
        <v>153</v>
      </c>
      <c r="V151" s="183" t="s">
        <v>153</v>
      </c>
      <c r="W151" s="171" t="s">
        <v>153</v>
      </c>
      <c r="X151" s="171" t="s">
        <v>153</v>
      </c>
      <c r="Y151" s="171" t="s">
        <v>153</v>
      </c>
      <c r="Z151" s="171" t="s">
        <v>153</v>
      </c>
      <c r="AA151" s="171">
        <v>150</v>
      </c>
      <c r="AB151" s="171" t="s">
        <v>153</v>
      </c>
      <c r="AC151" s="183"/>
      <c r="AD151" s="183"/>
      <c r="AE151" s="183"/>
    </row>
    <row r="152" spans="1:31" ht="21.95" customHeight="1">
      <c r="A152" s="228"/>
      <c r="B152" s="220"/>
      <c r="C152" s="418"/>
      <c r="D152" s="419"/>
      <c r="E152" s="408"/>
      <c r="F152" s="409"/>
      <c r="G152" s="221"/>
      <c r="H152" s="222"/>
      <c r="I152" s="227"/>
      <c r="J152" s="410" t="s">
        <v>153</v>
      </c>
      <c r="K152" s="411"/>
      <c r="L152" s="224"/>
      <c r="M152" s="225" t="s">
        <v>153</v>
      </c>
      <c r="N152" s="219"/>
      <c r="O152" s="219"/>
      <c r="P152" s="219"/>
      <c r="Q152" s="219"/>
      <c r="R152" s="183" t="s">
        <v>153</v>
      </c>
      <c r="S152" s="183" t="s">
        <v>153</v>
      </c>
      <c r="T152" s="183" t="s">
        <v>153</v>
      </c>
      <c r="U152" s="183" t="s">
        <v>153</v>
      </c>
      <c r="V152" s="183" t="s">
        <v>153</v>
      </c>
      <c r="W152" s="171" t="s">
        <v>153</v>
      </c>
      <c r="X152" s="171" t="s">
        <v>153</v>
      </c>
      <c r="Y152" s="171" t="s">
        <v>153</v>
      </c>
      <c r="Z152" s="171" t="s">
        <v>153</v>
      </c>
      <c r="AA152" s="171">
        <v>151</v>
      </c>
      <c r="AB152" s="171" t="s">
        <v>153</v>
      </c>
      <c r="AC152" s="183"/>
      <c r="AD152" s="183"/>
      <c r="AE152" s="183"/>
    </row>
    <row r="153" spans="1:31" ht="21.95" customHeight="1">
      <c r="A153" s="228"/>
      <c r="B153" s="220"/>
      <c r="C153" s="418"/>
      <c r="D153" s="419"/>
      <c r="E153" s="408"/>
      <c r="F153" s="409"/>
      <c r="G153" s="221"/>
      <c r="H153" s="222"/>
      <c r="I153" s="227"/>
      <c r="J153" s="410" t="s">
        <v>153</v>
      </c>
      <c r="K153" s="411"/>
      <c r="L153" s="224"/>
      <c r="M153" s="225" t="s">
        <v>153</v>
      </c>
      <c r="N153" s="219"/>
      <c r="O153" s="219"/>
      <c r="P153" s="219"/>
      <c r="Q153" s="219"/>
      <c r="R153" s="183" t="s">
        <v>153</v>
      </c>
      <c r="S153" s="183" t="s">
        <v>153</v>
      </c>
      <c r="T153" s="183" t="s">
        <v>153</v>
      </c>
      <c r="U153" s="183" t="s">
        <v>153</v>
      </c>
      <c r="V153" s="183" t="s">
        <v>153</v>
      </c>
      <c r="W153" s="171" t="s">
        <v>153</v>
      </c>
      <c r="X153" s="171" t="s">
        <v>153</v>
      </c>
      <c r="Y153" s="171" t="s">
        <v>153</v>
      </c>
      <c r="Z153" s="171" t="s">
        <v>153</v>
      </c>
      <c r="AA153" s="171">
        <v>152</v>
      </c>
      <c r="AB153" s="171" t="s">
        <v>153</v>
      </c>
      <c r="AC153" s="183"/>
      <c r="AD153" s="183"/>
      <c r="AE153" s="183"/>
    </row>
    <row r="154" spans="1:31" ht="21.95" customHeight="1" thickBot="1">
      <c r="A154" s="228"/>
      <c r="B154" s="220"/>
      <c r="C154" s="418"/>
      <c r="D154" s="419"/>
      <c r="E154" s="408"/>
      <c r="F154" s="409"/>
      <c r="G154" s="229"/>
      <c r="H154" s="230"/>
      <c r="I154" s="245"/>
      <c r="J154" s="420" t="s">
        <v>153</v>
      </c>
      <c r="K154" s="421"/>
      <c r="L154" s="224"/>
      <c r="M154" s="231" t="s">
        <v>153</v>
      </c>
      <c r="N154" s="219"/>
      <c r="O154" s="219"/>
      <c r="P154" s="219"/>
      <c r="Q154" s="219"/>
      <c r="R154" s="183" t="s">
        <v>153</v>
      </c>
      <c r="S154" s="183" t="s">
        <v>153</v>
      </c>
      <c r="T154" s="183" t="s">
        <v>153</v>
      </c>
      <c r="U154" s="183" t="s">
        <v>153</v>
      </c>
      <c r="V154" s="183" t="s">
        <v>153</v>
      </c>
      <c r="W154" s="171" t="s">
        <v>153</v>
      </c>
      <c r="X154" s="171" t="s">
        <v>153</v>
      </c>
      <c r="Y154" s="171" t="s">
        <v>153</v>
      </c>
      <c r="Z154" s="171" t="s">
        <v>153</v>
      </c>
      <c r="AA154" s="171">
        <v>153</v>
      </c>
      <c r="AB154" s="171" t="s">
        <v>153</v>
      </c>
      <c r="AC154" s="183"/>
      <c r="AD154" s="183"/>
      <c r="AE154" s="183"/>
    </row>
    <row r="155" spans="1:31" ht="24.95" customHeight="1" thickBot="1">
      <c r="A155" s="232"/>
      <c r="B155" s="232"/>
      <c r="C155" s="232"/>
      <c r="D155" s="232"/>
      <c r="E155" s="232"/>
      <c r="F155" s="232"/>
      <c r="G155" s="233"/>
      <c r="H155" s="234"/>
      <c r="I155" s="235" t="s">
        <v>2</v>
      </c>
      <c r="J155" s="422">
        <v>0</v>
      </c>
      <c r="K155" s="423"/>
      <c r="L155" s="236"/>
      <c r="M155" s="232"/>
      <c r="N155" s="172"/>
      <c r="O155" s="176">
        <v>0</v>
      </c>
      <c r="P155" s="176"/>
      <c r="Q155" s="176"/>
      <c r="S155" s="183">
        <v>0</v>
      </c>
      <c r="T155" s="176"/>
      <c r="U155" s="183"/>
      <c r="V155" s="183" t="s">
        <v>153</v>
      </c>
      <c r="W155" s="171" t="s">
        <v>153</v>
      </c>
      <c r="X155" s="171" t="s">
        <v>153</v>
      </c>
      <c r="Y155" s="171" t="s">
        <v>153</v>
      </c>
      <c r="Z155" s="171" t="s">
        <v>153</v>
      </c>
      <c r="AA155" s="171">
        <v>154</v>
      </c>
      <c r="AB155" s="171" t="s">
        <v>153</v>
      </c>
      <c r="AC155" s="176"/>
      <c r="AD155" s="176"/>
      <c r="AE155" s="176"/>
    </row>
    <row r="156" spans="1:31" ht="20.100000000000001" customHeight="1">
      <c r="A156" s="172"/>
      <c r="B156" s="172"/>
      <c r="C156" s="172"/>
      <c r="D156" s="424"/>
      <c r="E156" s="424"/>
      <c r="F156" s="424"/>
      <c r="G156" s="172"/>
      <c r="H156" s="172"/>
      <c r="I156" s="425" t="s">
        <v>32</v>
      </c>
      <c r="J156" s="425"/>
      <c r="K156" s="425"/>
      <c r="L156" s="425"/>
      <c r="M156" s="425"/>
      <c r="N156" s="237"/>
      <c r="P156" s="238"/>
      <c r="Q156" s="238"/>
      <c r="S156" s="183" t="s">
        <v>153</v>
      </c>
      <c r="U156" s="183"/>
      <c r="V156" s="183" t="s">
        <v>153</v>
      </c>
      <c r="W156" s="171" t="s">
        <v>153</v>
      </c>
      <c r="X156" s="171" t="s">
        <v>153</v>
      </c>
      <c r="Y156" s="171" t="s">
        <v>153</v>
      </c>
      <c r="Z156" s="171" t="s">
        <v>153</v>
      </c>
      <c r="AA156" s="171">
        <v>155</v>
      </c>
      <c r="AB156" s="171" t="s">
        <v>153</v>
      </c>
      <c r="AC156" s="176"/>
      <c r="AD156" s="176"/>
      <c r="AE156" s="176"/>
    </row>
    <row r="157" spans="1:31" ht="30" customHeight="1">
      <c r="A157" s="398" t="s">
        <v>154</v>
      </c>
      <c r="B157" s="398"/>
      <c r="C157" s="398"/>
      <c r="E157" s="184" t="s">
        <v>26</v>
      </c>
      <c r="F157" s="184"/>
      <c r="G157" s="184"/>
      <c r="H157" s="184"/>
      <c r="I157" s="184"/>
      <c r="J157" s="184"/>
      <c r="K157" s="184"/>
      <c r="L157" s="184"/>
      <c r="M157" s="184"/>
      <c r="N157" s="185"/>
      <c r="V157" s="183" t="s">
        <v>153</v>
      </c>
      <c r="W157" s="171" t="s">
        <v>129</v>
      </c>
      <c r="Y157" s="171" t="s">
        <v>153</v>
      </c>
      <c r="Z157" s="171" t="s">
        <v>153</v>
      </c>
      <c r="AA157" s="171">
        <v>156</v>
      </c>
      <c r="AB157" s="171" t="s">
        <v>153</v>
      </c>
    </row>
    <row r="158" spans="1:31" ht="20.100000000000001" customHeight="1">
      <c r="B158" s="399" t="s">
        <v>51</v>
      </c>
      <c r="C158" s="399"/>
      <c r="D158" s="399"/>
      <c r="E158" s="173"/>
      <c r="F158" s="173"/>
      <c r="G158" s="173"/>
      <c r="H158" s="173"/>
      <c r="I158" s="173"/>
      <c r="J158" s="400">
        <v>45188</v>
      </c>
      <c r="K158" s="400"/>
      <c r="L158" s="400"/>
      <c r="M158" s="400"/>
      <c r="N158" s="186"/>
      <c r="V158" s="183" t="s">
        <v>153</v>
      </c>
      <c r="W158" s="171" t="s">
        <v>153</v>
      </c>
      <c r="X158" s="171" t="s">
        <v>153</v>
      </c>
      <c r="Y158" s="171" t="s">
        <v>153</v>
      </c>
      <c r="Z158" s="171" t="s">
        <v>153</v>
      </c>
      <c r="AA158" s="171">
        <v>157</v>
      </c>
      <c r="AB158" s="171" t="s">
        <v>153</v>
      </c>
    </row>
    <row r="159" spans="1:31" ht="15" customHeight="1">
      <c r="B159" s="401" t="s">
        <v>11</v>
      </c>
      <c r="C159" s="401"/>
      <c r="D159" s="401"/>
      <c r="E159" s="401"/>
      <c r="F159" s="401"/>
      <c r="G159" s="239"/>
      <c r="H159" s="240"/>
      <c r="I159" s="240"/>
      <c r="J159" s="240"/>
      <c r="K159" s="240"/>
      <c r="L159" s="240"/>
      <c r="M159" s="241"/>
      <c r="N159" s="175"/>
      <c r="V159" s="183" t="s">
        <v>153</v>
      </c>
      <c r="W159" s="171" t="s">
        <v>153</v>
      </c>
      <c r="X159" s="171" t="s">
        <v>153</v>
      </c>
      <c r="Y159" s="171" t="s">
        <v>153</v>
      </c>
      <c r="Z159" s="171" t="s">
        <v>153</v>
      </c>
      <c r="AA159" s="171">
        <v>158</v>
      </c>
      <c r="AB159" s="171" t="s">
        <v>153</v>
      </c>
    </row>
    <row r="160" spans="1:31" ht="30" customHeight="1">
      <c r="B160" s="401"/>
      <c r="C160" s="401"/>
      <c r="D160" s="401"/>
      <c r="E160" s="401"/>
      <c r="F160" s="401"/>
      <c r="G160" s="189" t="s">
        <v>7</v>
      </c>
      <c r="H160" s="402" t="s">
        <v>153</v>
      </c>
      <c r="I160" s="402"/>
      <c r="J160" s="402"/>
      <c r="K160" s="402"/>
      <c r="L160" s="402"/>
      <c r="M160" s="403"/>
      <c r="N160" s="242"/>
      <c r="V160" s="183" t="s">
        <v>153</v>
      </c>
      <c r="W160" s="171" t="s">
        <v>153</v>
      </c>
      <c r="X160" s="171" t="s">
        <v>153</v>
      </c>
      <c r="Y160" s="171" t="s">
        <v>153</v>
      </c>
      <c r="Z160" s="171" t="s">
        <v>153</v>
      </c>
      <c r="AA160" s="171">
        <v>159</v>
      </c>
      <c r="AB160" s="171" t="s">
        <v>153</v>
      </c>
    </row>
    <row r="161" spans="1:31" ht="24.95" customHeight="1">
      <c r="F161" s="243"/>
      <c r="G161" s="193" t="s">
        <v>8</v>
      </c>
      <c r="H161" s="404" t="s">
        <v>153</v>
      </c>
      <c r="I161" s="404"/>
      <c r="J161" s="404"/>
      <c r="K161" s="404"/>
      <c r="L161" s="404"/>
      <c r="M161" s="405"/>
      <c r="N161" s="194"/>
      <c r="V161" s="183" t="s">
        <v>153</v>
      </c>
      <c r="W161" s="171" t="s">
        <v>153</v>
      </c>
      <c r="X161" s="171" t="s">
        <v>153</v>
      </c>
      <c r="Y161" s="171" t="s">
        <v>153</v>
      </c>
      <c r="Z161" s="171" t="s">
        <v>153</v>
      </c>
      <c r="AA161" s="171">
        <v>160</v>
      </c>
      <c r="AB161" s="171" t="s">
        <v>153</v>
      </c>
    </row>
    <row r="162" spans="1:31" ht="24.95" customHeight="1">
      <c r="F162" s="244"/>
      <c r="G162" s="198"/>
      <c r="H162" s="378"/>
      <c r="I162" s="378"/>
      <c r="J162" s="378"/>
      <c r="K162" s="378"/>
      <c r="L162" s="378"/>
      <c r="M162" s="199" t="s">
        <v>50</v>
      </c>
      <c r="N162" s="200"/>
      <c r="V162" s="183" t="s">
        <v>153</v>
      </c>
      <c r="W162" s="171" t="s">
        <v>153</v>
      </c>
      <c r="X162" s="171" t="s">
        <v>153</v>
      </c>
      <c r="Y162" s="171" t="s">
        <v>153</v>
      </c>
      <c r="Z162" s="171" t="s">
        <v>153</v>
      </c>
      <c r="AA162" s="171">
        <v>161</v>
      </c>
      <c r="AB162" s="171" t="s">
        <v>153</v>
      </c>
    </row>
    <row r="163" spans="1:31" ht="20.100000000000001" customHeight="1">
      <c r="F163" s="197"/>
      <c r="G163" s="174" t="s">
        <v>21</v>
      </c>
      <c r="H163" s="379" t="s">
        <v>153</v>
      </c>
      <c r="I163" s="379"/>
      <c r="J163" s="379"/>
      <c r="K163" s="379"/>
      <c r="L163" s="379"/>
      <c r="M163" s="201"/>
      <c r="N163" s="202"/>
      <c r="V163" s="183" t="s">
        <v>153</v>
      </c>
      <c r="W163" s="171" t="s">
        <v>153</v>
      </c>
      <c r="X163" s="171" t="s">
        <v>153</v>
      </c>
      <c r="Y163" s="171" t="s">
        <v>153</v>
      </c>
      <c r="Z163" s="171" t="s">
        <v>153</v>
      </c>
      <c r="AA163" s="171">
        <v>162</v>
      </c>
      <c r="AB163" s="171" t="s">
        <v>153</v>
      </c>
    </row>
    <row r="164" spans="1:31" ht="20.100000000000001" customHeight="1">
      <c r="A164" s="380" t="s">
        <v>25</v>
      </c>
      <c r="B164" s="381"/>
      <c r="C164" s="203" t="s">
        <v>153</v>
      </c>
      <c r="D164" s="173"/>
      <c r="E164" s="173"/>
      <c r="F164" s="173"/>
      <c r="G164" s="173"/>
      <c r="H164" s="173"/>
      <c r="I164" s="173"/>
      <c r="J164" s="173"/>
      <c r="K164" s="173"/>
      <c r="L164" s="173"/>
      <c r="M164" s="173"/>
      <c r="N164" s="173"/>
      <c r="R164" s="183"/>
      <c r="V164" s="183" t="s">
        <v>153</v>
      </c>
      <c r="W164" s="171" t="s">
        <v>153</v>
      </c>
      <c r="X164" s="171" t="s">
        <v>153</v>
      </c>
      <c r="Y164" s="171" t="s">
        <v>153</v>
      </c>
      <c r="Z164" s="171" t="s">
        <v>153</v>
      </c>
      <c r="AA164" s="171">
        <v>163</v>
      </c>
      <c r="AB164" s="171" t="s">
        <v>153</v>
      </c>
    </row>
    <row r="165" spans="1:31" ht="15" customHeight="1">
      <c r="A165" s="382" t="s">
        <v>29</v>
      </c>
      <c r="B165" s="383"/>
      <c r="C165" s="386" t="s">
        <v>153</v>
      </c>
      <c r="D165" s="387"/>
      <c r="E165" s="387"/>
      <c r="F165" s="387"/>
      <c r="G165" s="387"/>
      <c r="H165" s="387"/>
      <c r="I165" s="387"/>
      <c r="J165" s="387"/>
      <c r="K165" s="387"/>
      <c r="L165" s="387"/>
      <c r="M165" s="388"/>
      <c r="N165" s="204"/>
      <c r="V165" s="183" t="s">
        <v>153</v>
      </c>
      <c r="W165" s="171" t="s">
        <v>153</v>
      </c>
      <c r="X165" s="171" t="s">
        <v>153</v>
      </c>
      <c r="Y165" s="171" t="s">
        <v>153</v>
      </c>
      <c r="Z165" s="171" t="s">
        <v>153</v>
      </c>
      <c r="AA165" s="171">
        <v>164</v>
      </c>
      <c r="AB165" s="171" t="s">
        <v>153</v>
      </c>
    </row>
    <row r="166" spans="1:31" ht="15" customHeight="1">
      <c r="A166" s="384"/>
      <c r="B166" s="385"/>
      <c r="C166" s="389"/>
      <c r="D166" s="390"/>
      <c r="E166" s="390"/>
      <c r="F166" s="390"/>
      <c r="G166" s="390"/>
      <c r="H166" s="390"/>
      <c r="I166" s="390"/>
      <c r="J166" s="390"/>
      <c r="K166" s="390"/>
      <c r="L166" s="390"/>
      <c r="M166" s="391"/>
      <c r="N166" s="204"/>
      <c r="V166" s="183" t="s">
        <v>153</v>
      </c>
      <c r="W166" s="171" t="s">
        <v>153</v>
      </c>
      <c r="X166" s="171" t="s">
        <v>153</v>
      </c>
      <c r="Y166" s="171" t="s">
        <v>153</v>
      </c>
      <c r="Z166" s="171" t="s">
        <v>153</v>
      </c>
      <c r="AA166" s="171">
        <v>165</v>
      </c>
      <c r="AB166" s="171" t="s">
        <v>153</v>
      </c>
    </row>
    <row r="167" spans="1:31" ht="15" customHeight="1">
      <c r="A167" s="172"/>
      <c r="B167" s="172"/>
      <c r="C167" s="178"/>
      <c r="D167" s="178"/>
      <c r="E167" s="178"/>
      <c r="F167" s="178"/>
      <c r="G167" s="178"/>
      <c r="H167" s="178"/>
      <c r="I167" s="178"/>
      <c r="J167" s="178"/>
      <c r="K167" s="178"/>
      <c r="L167" s="178"/>
      <c r="M167" s="179" t="s">
        <v>37</v>
      </c>
      <c r="N167" s="177"/>
      <c r="O167" s="180"/>
      <c r="P167" s="180"/>
      <c r="Q167" s="180"/>
      <c r="R167" s="180"/>
      <c r="S167" s="180"/>
      <c r="T167" s="180"/>
      <c r="U167" s="180"/>
      <c r="V167" s="183" t="s">
        <v>153</v>
      </c>
      <c r="W167" s="171" t="s">
        <v>153</v>
      </c>
      <c r="X167" s="171" t="s">
        <v>153</v>
      </c>
      <c r="Y167" s="171" t="s">
        <v>153</v>
      </c>
      <c r="Z167" s="171" t="s">
        <v>153</v>
      </c>
      <c r="AA167" s="171">
        <v>166</v>
      </c>
      <c r="AB167" s="171" t="s">
        <v>153</v>
      </c>
      <c r="AC167" s="180"/>
      <c r="AD167" s="180"/>
      <c r="AE167" s="180"/>
    </row>
    <row r="168" spans="1:31" ht="24.95" customHeight="1">
      <c r="A168" s="205" t="s">
        <v>14</v>
      </c>
      <c r="B168" s="206" t="s">
        <v>15</v>
      </c>
      <c r="C168" s="392" t="s">
        <v>5</v>
      </c>
      <c r="D168" s="393"/>
      <c r="E168" s="394" t="s">
        <v>16</v>
      </c>
      <c r="F168" s="395"/>
      <c r="G168" s="208" t="s">
        <v>4</v>
      </c>
      <c r="H168" s="208" t="s">
        <v>6</v>
      </c>
      <c r="I168" s="207" t="s">
        <v>3</v>
      </c>
      <c r="J168" s="396" t="s">
        <v>1</v>
      </c>
      <c r="K168" s="397"/>
      <c r="L168" s="209" t="s">
        <v>9</v>
      </c>
      <c r="M168" s="210" t="s">
        <v>10</v>
      </c>
      <c r="N168" s="211" t="s">
        <v>95</v>
      </c>
      <c r="O168" s="211" t="s">
        <v>49</v>
      </c>
      <c r="P168" s="211" t="s">
        <v>89</v>
      </c>
      <c r="Q168" s="211" t="s">
        <v>125</v>
      </c>
      <c r="R168" s="181" t="s">
        <v>86</v>
      </c>
      <c r="S168" s="180" t="s">
        <v>128</v>
      </c>
      <c r="T168" s="182"/>
      <c r="U168" s="182"/>
      <c r="V168" s="183" t="s">
        <v>153</v>
      </c>
      <c r="W168" s="171" t="s">
        <v>153</v>
      </c>
      <c r="X168" s="171" t="s">
        <v>153</v>
      </c>
      <c r="Y168" s="171" t="s">
        <v>153</v>
      </c>
      <c r="Z168" s="171" t="s">
        <v>153</v>
      </c>
      <c r="AA168" s="171">
        <v>167</v>
      </c>
      <c r="AB168" s="171" t="s">
        <v>153</v>
      </c>
      <c r="AC168" s="182"/>
      <c r="AD168" s="182"/>
      <c r="AE168" s="182"/>
    </row>
    <row r="169" spans="1:31" ht="21.95" customHeight="1">
      <c r="A169" s="212"/>
      <c r="B169" s="213"/>
      <c r="C169" s="412"/>
      <c r="D169" s="413"/>
      <c r="E169" s="414"/>
      <c r="F169" s="415"/>
      <c r="G169" s="214"/>
      <c r="H169" s="215"/>
      <c r="I169" s="216"/>
      <c r="J169" s="416" t="s">
        <v>153</v>
      </c>
      <c r="K169" s="417"/>
      <c r="L169" s="217"/>
      <c r="M169" s="218" t="s">
        <v>153</v>
      </c>
      <c r="N169" s="219"/>
      <c r="O169" s="219"/>
      <c r="P169" s="219"/>
      <c r="Q169" s="219"/>
      <c r="R169" s="183" t="s">
        <v>153</v>
      </c>
      <c r="S169" s="183" t="s">
        <v>153</v>
      </c>
      <c r="T169" s="183" t="s">
        <v>153</v>
      </c>
      <c r="U169" s="183" t="s">
        <v>153</v>
      </c>
      <c r="V169" s="183" t="s">
        <v>153</v>
      </c>
      <c r="W169" s="171" t="s">
        <v>153</v>
      </c>
      <c r="X169" s="171" t="s">
        <v>153</v>
      </c>
      <c r="Y169" s="171" t="s">
        <v>153</v>
      </c>
      <c r="Z169" s="171" t="s">
        <v>153</v>
      </c>
      <c r="AA169" s="171">
        <v>168</v>
      </c>
      <c r="AB169" s="171" t="s">
        <v>153</v>
      </c>
      <c r="AC169" s="183"/>
      <c r="AD169" s="183"/>
      <c r="AE169" s="183"/>
    </row>
    <row r="170" spans="1:31" ht="21.95" customHeight="1">
      <c r="A170" s="228"/>
      <c r="B170" s="220"/>
      <c r="C170" s="406"/>
      <c r="D170" s="407"/>
      <c r="E170" s="408"/>
      <c r="F170" s="409"/>
      <c r="G170" s="221"/>
      <c r="H170" s="222"/>
      <c r="I170" s="223"/>
      <c r="J170" s="410" t="s">
        <v>153</v>
      </c>
      <c r="K170" s="411"/>
      <c r="L170" s="224"/>
      <c r="M170" s="225" t="s">
        <v>153</v>
      </c>
      <c r="N170" s="219"/>
      <c r="O170" s="219"/>
      <c r="P170" s="219"/>
      <c r="Q170" s="219"/>
      <c r="R170" s="183" t="s">
        <v>153</v>
      </c>
      <c r="S170" s="183" t="s">
        <v>153</v>
      </c>
      <c r="T170" s="183" t="s">
        <v>153</v>
      </c>
      <c r="U170" s="183" t="s">
        <v>153</v>
      </c>
      <c r="V170" s="183" t="s">
        <v>153</v>
      </c>
      <c r="W170" s="171" t="s">
        <v>153</v>
      </c>
      <c r="X170" s="171" t="s">
        <v>153</v>
      </c>
      <c r="Y170" s="171" t="s">
        <v>153</v>
      </c>
      <c r="Z170" s="171" t="s">
        <v>153</v>
      </c>
      <c r="AA170" s="171">
        <v>169</v>
      </c>
      <c r="AB170" s="171" t="s">
        <v>153</v>
      </c>
      <c r="AC170" s="183"/>
      <c r="AD170" s="183"/>
      <c r="AE170" s="183"/>
    </row>
    <row r="171" spans="1:31" ht="21.95" customHeight="1">
      <c r="A171" s="228"/>
      <c r="B171" s="220"/>
      <c r="C171" s="406"/>
      <c r="D171" s="407"/>
      <c r="E171" s="408"/>
      <c r="F171" s="409"/>
      <c r="G171" s="221"/>
      <c r="H171" s="222"/>
      <c r="I171" s="223"/>
      <c r="J171" s="410" t="s">
        <v>153</v>
      </c>
      <c r="K171" s="411"/>
      <c r="L171" s="224"/>
      <c r="M171" s="225" t="s">
        <v>153</v>
      </c>
      <c r="N171" s="219"/>
      <c r="O171" s="219"/>
      <c r="P171" s="219"/>
      <c r="Q171" s="219"/>
      <c r="R171" s="183" t="s">
        <v>153</v>
      </c>
      <c r="S171" s="183" t="s">
        <v>153</v>
      </c>
      <c r="T171" s="183" t="s">
        <v>153</v>
      </c>
      <c r="U171" s="183" t="s">
        <v>153</v>
      </c>
      <c r="V171" s="183" t="s">
        <v>153</v>
      </c>
      <c r="W171" s="171" t="s">
        <v>153</v>
      </c>
      <c r="X171" s="171" t="s">
        <v>153</v>
      </c>
      <c r="Y171" s="171" t="s">
        <v>153</v>
      </c>
      <c r="Z171" s="171" t="s">
        <v>153</v>
      </c>
      <c r="AA171" s="171">
        <v>170</v>
      </c>
      <c r="AB171" s="171" t="s">
        <v>153</v>
      </c>
      <c r="AC171" s="183"/>
      <c r="AD171" s="183"/>
      <c r="AE171" s="183"/>
    </row>
    <row r="172" spans="1:31" ht="21.95" customHeight="1">
      <c r="A172" s="228"/>
      <c r="B172" s="220"/>
      <c r="C172" s="406"/>
      <c r="D172" s="407"/>
      <c r="E172" s="408"/>
      <c r="F172" s="409"/>
      <c r="G172" s="221"/>
      <c r="H172" s="222"/>
      <c r="I172" s="223"/>
      <c r="J172" s="410" t="s">
        <v>153</v>
      </c>
      <c r="K172" s="411"/>
      <c r="L172" s="224"/>
      <c r="M172" s="225" t="s">
        <v>153</v>
      </c>
      <c r="N172" s="219"/>
      <c r="O172" s="219"/>
      <c r="P172" s="219"/>
      <c r="Q172" s="219"/>
      <c r="R172" s="183" t="s">
        <v>153</v>
      </c>
      <c r="S172" s="183" t="s">
        <v>153</v>
      </c>
      <c r="T172" s="183" t="s">
        <v>153</v>
      </c>
      <c r="U172" s="183" t="s">
        <v>153</v>
      </c>
      <c r="V172" s="183" t="s">
        <v>153</v>
      </c>
      <c r="W172" s="171" t="s">
        <v>153</v>
      </c>
      <c r="X172" s="171" t="s">
        <v>153</v>
      </c>
      <c r="Y172" s="171" t="s">
        <v>153</v>
      </c>
      <c r="Z172" s="171" t="s">
        <v>153</v>
      </c>
      <c r="AA172" s="171">
        <v>171</v>
      </c>
      <c r="AB172" s="171" t="s">
        <v>153</v>
      </c>
      <c r="AC172" s="183"/>
      <c r="AD172" s="183"/>
      <c r="AE172" s="183"/>
    </row>
    <row r="173" spans="1:31" ht="21.95" customHeight="1">
      <c r="A173" s="228"/>
      <c r="B173" s="220"/>
      <c r="C173" s="406"/>
      <c r="D173" s="407"/>
      <c r="E173" s="408"/>
      <c r="F173" s="409"/>
      <c r="G173" s="221"/>
      <c r="H173" s="222"/>
      <c r="I173" s="223"/>
      <c r="J173" s="410" t="s">
        <v>153</v>
      </c>
      <c r="K173" s="411"/>
      <c r="L173" s="224"/>
      <c r="M173" s="225" t="s">
        <v>153</v>
      </c>
      <c r="N173" s="219"/>
      <c r="O173" s="219"/>
      <c r="P173" s="219"/>
      <c r="Q173" s="219"/>
      <c r="R173" s="183" t="s">
        <v>153</v>
      </c>
      <c r="S173" s="183" t="s">
        <v>153</v>
      </c>
      <c r="T173" s="183" t="s">
        <v>153</v>
      </c>
      <c r="U173" s="183" t="s">
        <v>153</v>
      </c>
      <c r="V173" s="183" t="s">
        <v>153</v>
      </c>
      <c r="W173" s="171" t="s">
        <v>153</v>
      </c>
      <c r="X173" s="171" t="s">
        <v>153</v>
      </c>
      <c r="Y173" s="171" t="s">
        <v>153</v>
      </c>
      <c r="Z173" s="171" t="s">
        <v>153</v>
      </c>
      <c r="AA173" s="171">
        <v>172</v>
      </c>
      <c r="AB173" s="171" t="s">
        <v>153</v>
      </c>
      <c r="AC173" s="183"/>
      <c r="AD173" s="183"/>
      <c r="AE173" s="183"/>
    </row>
    <row r="174" spans="1:31" ht="21.95" customHeight="1">
      <c r="A174" s="228"/>
      <c r="B174" s="220"/>
      <c r="C174" s="406"/>
      <c r="D174" s="407"/>
      <c r="E174" s="408"/>
      <c r="F174" s="409"/>
      <c r="G174" s="221"/>
      <c r="H174" s="222"/>
      <c r="I174" s="223"/>
      <c r="J174" s="410" t="s">
        <v>153</v>
      </c>
      <c r="K174" s="411"/>
      <c r="L174" s="224"/>
      <c r="M174" s="225" t="s">
        <v>153</v>
      </c>
      <c r="N174" s="219"/>
      <c r="O174" s="219"/>
      <c r="P174" s="219"/>
      <c r="Q174" s="219"/>
      <c r="R174" s="183" t="s">
        <v>153</v>
      </c>
      <c r="S174" s="183" t="s">
        <v>153</v>
      </c>
      <c r="T174" s="183" t="s">
        <v>153</v>
      </c>
      <c r="U174" s="183" t="s">
        <v>153</v>
      </c>
      <c r="V174" s="183" t="s">
        <v>153</v>
      </c>
      <c r="W174" s="171" t="s">
        <v>153</v>
      </c>
      <c r="X174" s="171" t="s">
        <v>153</v>
      </c>
      <c r="Y174" s="171" t="s">
        <v>153</v>
      </c>
      <c r="Z174" s="171" t="s">
        <v>153</v>
      </c>
      <c r="AA174" s="171">
        <v>173</v>
      </c>
      <c r="AB174" s="171" t="s">
        <v>153</v>
      </c>
      <c r="AC174" s="183"/>
      <c r="AD174" s="183"/>
      <c r="AE174" s="183"/>
    </row>
    <row r="175" spans="1:31" ht="21.95" customHeight="1">
      <c r="A175" s="228"/>
      <c r="B175" s="220"/>
      <c r="C175" s="406"/>
      <c r="D175" s="407"/>
      <c r="E175" s="408"/>
      <c r="F175" s="409"/>
      <c r="G175" s="221"/>
      <c r="H175" s="222"/>
      <c r="I175" s="223"/>
      <c r="J175" s="410" t="s">
        <v>153</v>
      </c>
      <c r="K175" s="411"/>
      <c r="L175" s="224"/>
      <c r="M175" s="225" t="s">
        <v>153</v>
      </c>
      <c r="N175" s="219"/>
      <c r="O175" s="219"/>
      <c r="P175" s="219"/>
      <c r="Q175" s="219"/>
      <c r="R175" s="183" t="s">
        <v>153</v>
      </c>
      <c r="S175" s="183" t="s">
        <v>153</v>
      </c>
      <c r="T175" s="183" t="s">
        <v>153</v>
      </c>
      <c r="U175" s="183" t="s">
        <v>153</v>
      </c>
      <c r="V175" s="183" t="s">
        <v>153</v>
      </c>
      <c r="W175" s="171" t="s">
        <v>153</v>
      </c>
      <c r="X175" s="171" t="s">
        <v>153</v>
      </c>
      <c r="Y175" s="171" t="s">
        <v>153</v>
      </c>
      <c r="Z175" s="171" t="s">
        <v>153</v>
      </c>
      <c r="AA175" s="171">
        <v>174</v>
      </c>
      <c r="AB175" s="171" t="s">
        <v>153</v>
      </c>
      <c r="AC175" s="183"/>
      <c r="AD175" s="183"/>
      <c r="AE175" s="183"/>
    </row>
    <row r="176" spans="1:31" ht="21.95" customHeight="1">
      <c r="A176" s="228"/>
      <c r="B176" s="220"/>
      <c r="C176" s="406"/>
      <c r="D176" s="407"/>
      <c r="E176" s="408"/>
      <c r="F176" s="409"/>
      <c r="G176" s="221"/>
      <c r="H176" s="222"/>
      <c r="I176" s="223"/>
      <c r="J176" s="410" t="s">
        <v>153</v>
      </c>
      <c r="K176" s="411"/>
      <c r="L176" s="224"/>
      <c r="M176" s="225" t="s">
        <v>153</v>
      </c>
      <c r="N176" s="219"/>
      <c r="O176" s="219"/>
      <c r="P176" s="219"/>
      <c r="Q176" s="219"/>
      <c r="R176" s="183" t="s">
        <v>153</v>
      </c>
      <c r="S176" s="183" t="s">
        <v>153</v>
      </c>
      <c r="T176" s="183" t="s">
        <v>153</v>
      </c>
      <c r="U176" s="183" t="s">
        <v>153</v>
      </c>
      <c r="V176" s="183" t="s">
        <v>153</v>
      </c>
      <c r="W176" s="171" t="s">
        <v>153</v>
      </c>
      <c r="X176" s="171" t="s">
        <v>153</v>
      </c>
      <c r="Y176" s="171" t="s">
        <v>153</v>
      </c>
      <c r="Z176" s="171" t="s">
        <v>153</v>
      </c>
      <c r="AA176" s="171">
        <v>175</v>
      </c>
      <c r="AB176" s="171" t="s">
        <v>153</v>
      </c>
      <c r="AC176" s="183"/>
      <c r="AD176" s="183"/>
      <c r="AE176" s="183"/>
    </row>
    <row r="177" spans="1:31" ht="21.95" customHeight="1">
      <c r="A177" s="228"/>
      <c r="B177" s="220"/>
      <c r="C177" s="406"/>
      <c r="D177" s="407"/>
      <c r="E177" s="408"/>
      <c r="F177" s="409"/>
      <c r="G177" s="221"/>
      <c r="H177" s="222"/>
      <c r="I177" s="223"/>
      <c r="J177" s="410" t="s">
        <v>153</v>
      </c>
      <c r="K177" s="411"/>
      <c r="L177" s="224"/>
      <c r="M177" s="225" t="s">
        <v>153</v>
      </c>
      <c r="N177" s="219"/>
      <c r="O177" s="219"/>
      <c r="P177" s="219"/>
      <c r="Q177" s="219"/>
      <c r="R177" s="183" t="s">
        <v>153</v>
      </c>
      <c r="S177" s="183" t="s">
        <v>153</v>
      </c>
      <c r="T177" s="183" t="s">
        <v>153</v>
      </c>
      <c r="U177" s="183" t="s">
        <v>153</v>
      </c>
      <c r="V177" s="183" t="s">
        <v>153</v>
      </c>
      <c r="W177" s="171" t="s">
        <v>153</v>
      </c>
      <c r="X177" s="171" t="s">
        <v>153</v>
      </c>
      <c r="Y177" s="171" t="s">
        <v>153</v>
      </c>
      <c r="Z177" s="171" t="s">
        <v>153</v>
      </c>
      <c r="AA177" s="171">
        <v>176</v>
      </c>
      <c r="AB177" s="171" t="s">
        <v>153</v>
      </c>
      <c r="AC177" s="183"/>
      <c r="AD177" s="183"/>
      <c r="AE177" s="183"/>
    </row>
    <row r="178" spans="1:31" ht="21.95" customHeight="1">
      <c r="A178" s="228"/>
      <c r="B178" s="220"/>
      <c r="C178" s="406"/>
      <c r="D178" s="407"/>
      <c r="E178" s="408"/>
      <c r="F178" s="409"/>
      <c r="G178" s="221"/>
      <c r="H178" s="222"/>
      <c r="I178" s="223"/>
      <c r="J178" s="410" t="s">
        <v>153</v>
      </c>
      <c r="K178" s="411"/>
      <c r="L178" s="224"/>
      <c r="M178" s="225" t="s">
        <v>153</v>
      </c>
      <c r="N178" s="219"/>
      <c r="O178" s="219"/>
      <c r="P178" s="219"/>
      <c r="Q178" s="219"/>
      <c r="R178" s="183" t="s">
        <v>153</v>
      </c>
      <c r="S178" s="183" t="s">
        <v>153</v>
      </c>
      <c r="T178" s="183" t="s">
        <v>153</v>
      </c>
      <c r="U178" s="183" t="s">
        <v>153</v>
      </c>
      <c r="V178" s="183" t="s">
        <v>153</v>
      </c>
      <c r="W178" s="171" t="s">
        <v>153</v>
      </c>
      <c r="X178" s="171" t="s">
        <v>153</v>
      </c>
      <c r="Y178" s="171" t="s">
        <v>153</v>
      </c>
      <c r="Z178" s="171" t="s">
        <v>153</v>
      </c>
      <c r="AA178" s="171">
        <v>177</v>
      </c>
      <c r="AB178" s="171" t="s">
        <v>153</v>
      </c>
      <c r="AC178" s="183"/>
      <c r="AD178" s="183"/>
      <c r="AE178" s="183"/>
    </row>
    <row r="179" spans="1:31" ht="21.95" customHeight="1">
      <c r="A179" s="228"/>
      <c r="B179" s="220"/>
      <c r="C179" s="406"/>
      <c r="D179" s="407"/>
      <c r="E179" s="408"/>
      <c r="F179" s="409"/>
      <c r="G179" s="221"/>
      <c r="H179" s="222"/>
      <c r="I179" s="223"/>
      <c r="J179" s="410" t="s">
        <v>153</v>
      </c>
      <c r="K179" s="411"/>
      <c r="L179" s="224"/>
      <c r="M179" s="225" t="s">
        <v>153</v>
      </c>
      <c r="N179" s="219"/>
      <c r="O179" s="219"/>
      <c r="P179" s="219"/>
      <c r="Q179" s="219"/>
      <c r="R179" s="183" t="s">
        <v>153</v>
      </c>
      <c r="S179" s="183" t="s">
        <v>153</v>
      </c>
      <c r="T179" s="183" t="s">
        <v>153</v>
      </c>
      <c r="U179" s="183" t="s">
        <v>153</v>
      </c>
      <c r="V179" s="183" t="s">
        <v>153</v>
      </c>
      <c r="W179" s="171" t="s">
        <v>153</v>
      </c>
      <c r="X179" s="171" t="s">
        <v>153</v>
      </c>
      <c r="Y179" s="171" t="s">
        <v>153</v>
      </c>
      <c r="Z179" s="171" t="s">
        <v>153</v>
      </c>
      <c r="AA179" s="171">
        <v>178</v>
      </c>
      <c r="AB179" s="171" t="s">
        <v>153</v>
      </c>
      <c r="AC179" s="183"/>
      <c r="AD179" s="183"/>
      <c r="AE179" s="183"/>
    </row>
    <row r="180" spans="1:31" ht="21.95" customHeight="1">
      <c r="A180" s="228"/>
      <c r="B180" s="220"/>
      <c r="C180" s="406"/>
      <c r="D180" s="407"/>
      <c r="E180" s="408"/>
      <c r="F180" s="409"/>
      <c r="G180" s="221"/>
      <c r="H180" s="222"/>
      <c r="I180" s="223"/>
      <c r="J180" s="410" t="s">
        <v>153</v>
      </c>
      <c r="K180" s="411"/>
      <c r="L180" s="224"/>
      <c r="M180" s="225" t="s">
        <v>153</v>
      </c>
      <c r="N180" s="219"/>
      <c r="O180" s="219"/>
      <c r="P180" s="219"/>
      <c r="Q180" s="219"/>
      <c r="R180" s="183" t="s">
        <v>153</v>
      </c>
      <c r="S180" s="183" t="s">
        <v>153</v>
      </c>
      <c r="T180" s="183" t="s">
        <v>153</v>
      </c>
      <c r="U180" s="183" t="s">
        <v>153</v>
      </c>
      <c r="V180" s="183" t="s">
        <v>153</v>
      </c>
      <c r="W180" s="171" t="s">
        <v>153</v>
      </c>
      <c r="X180" s="171" t="s">
        <v>153</v>
      </c>
      <c r="Y180" s="171" t="s">
        <v>153</v>
      </c>
      <c r="Z180" s="171" t="s">
        <v>153</v>
      </c>
      <c r="AA180" s="171">
        <v>179</v>
      </c>
      <c r="AB180" s="171" t="s">
        <v>153</v>
      </c>
      <c r="AC180" s="183"/>
      <c r="AD180" s="183"/>
      <c r="AE180" s="183"/>
    </row>
    <row r="181" spans="1:31" ht="21.95" customHeight="1">
      <c r="A181" s="228"/>
      <c r="B181" s="220"/>
      <c r="C181" s="406"/>
      <c r="D181" s="407"/>
      <c r="E181" s="408"/>
      <c r="F181" s="409"/>
      <c r="G181" s="221"/>
      <c r="H181" s="222"/>
      <c r="I181" s="223"/>
      <c r="J181" s="410" t="s">
        <v>153</v>
      </c>
      <c r="K181" s="411"/>
      <c r="L181" s="224"/>
      <c r="M181" s="225" t="s">
        <v>153</v>
      </c>
      <c r="N181" s="219"/>
      <c r="O181" s="219"/>
      <c r="P181" s="219"/>
      <c r="Q181" s="219"/>
      <c r="R181" s="183" t="s">
        <v>153</v>
      </c>
      <c r="S181" s="183" t="s">
        <v>153</v>
      </c>
      <c r="T181" s="183" t="s">
        <v>153</v>
      </c>
      <c r="U181" s="183" t="s">
        <v>153</v>
      </c>
      <c r="V181" s="183" t="s">
        <v>153</v>
      </c>
      <c r="W181" s="171" t="s">
        <v>153</v>
      </c>
      <c r="X181" s="171" t="s">
        <v>153</v>
      </c>
      <c r="Y181" s="171" t="s">
        <v>153</v>
      </c>
      <c r="Z181" s="171" t="s">
        <v>153</v>
      </c>
      <c r="AA181" s="171">
        <v>180</v>
      </c>
      <c r="AB181" s="171" t="s">
        <v>153</v>
      </c>
      <c r="AC181" s="183"/>
      <c r="AD181" s="183"/>
      <c r="AE181" s="183"/>
    </row>
    <row r="182" spans="1:31" ht="21.95" customHeight="1">
      <c r="A182" s="228"/>
      <c r="B182" s="220"/>
      <c r="C182" s="418"/>
      <c r="D182" s="419"/>
      <c r="E182" s="408"/>
      <c r="F182" s="409"/>
      <c r="G182" s="221"/>
      <c r="H182" s="222"/>
      <c r="I182" s="223"/>
      <c r="J182" s="410" t="s">
        <v>153</v>
      </c>
      <c r="K182" s="411"/>
      <c r="L182" s="224"/>
      <c r="M182" s="225" t="s">
        <v>153</v>
      </c>
      <c r="N182" s="219"/>
      <c r="O182" s="219"/>
      <c r="P182" s="219"/>
      <c r="Q182" s="219"/>
      <c r="R182" s="183" t="s">
        <v>153</v>
      </c>
      <c r="S182" s="183" t="s">
        <v>153</v>
      </c>
      <c r="T182" s="183" t="s">
        <v>153</v>
      </c>
      <c r="U182" s="183" t="s">
        <v>153</v>
      </c>
      <c r="V182" s="183" t="s">
        <v>153</v>
      </c>
      <c r="W182" s="171" t="s">
        <v>153</v>
      </c>
      <c r="X182" s="171" t="s">
        <v>153</v>
      </c>
      <c r="Y182" s="171" t="s">
        <v>153</v>
      </c>
      <c r="Z182" s="171" t="s">
        <v>153</v>
      </c>
      <c r="AA182" s="171">
        <v>181</v>
      </c>
      <c r="AB182" s="171" t="s">
        <v>153</v>
      </c>
      <c r="AC182" s="183"/>
      <c r="AD182" s="183"/>
      <c r="AE182" s="183"/>
    </row>
    <row r="183" spans="1:31" ht="21.95" customHeight="1">
      <c r="A183" s="228"/>
      <c r="B183" s="220"/>
      <c r="C183" s="418"/>
      <c r="D183" s="419"/>
      <c r="E183" s="408"/>
      <c r="F183" s="409"/>
      <c r="G183" s="221"/>
      <c r="H183" s="222"/>
      <c r="I183" s="227"/>
      <c r="J183" s="410" t="s">
        <v>153</v>
      </c>
      <c r="K183" s="411"/>
      <c r="L183" s="224"/>
      <c r="M183" s="225" t="s">
        <v>153</v>
      </c>
      <c r="N183" s="219"/>
      <c r="O183" s="219"/>
      <c r="P183" s="219"/>
      <c r="Q183" s="219"/>
      <c r="R183" s="183" t="s">
        <v>153</v>
      </c>
      <c r="S183" s="183" t="s">
        <v>153</v>
      </c>
      <c r="T183" s="183" t="s">
        <v>153</v>
      </c>
      <c r="U183" s="183" t="s">
        <v>153</v>
      </c>
      <c r="V183" s="183" t="s">
        <v>153</v>
      </c>
      <c r="W183" s="171" t="s">
        <v>153</v>
      </c>
      <c r="X183" s="171" t="s">
        <v>153</v>
      </c>
      <c r="Y183" s="171" t="s">
        <v>153</v>
      </c>
      <c r="Z183" s="171" t="s">
        <v>153</v>
      </c>
      <c r="AA183" s="171">
        <v>182</v>
      </c>
      <c r="AB183" s="171" t="s">
        <v>153</v>
      </c>
      <c r="AC183" s="183"/>
      <c r="AD183" s="183"/>
      <c r="AE183" s="183"/>
    </row>
    <row r="184" spans="1:31" ht="21.95" customHeight="1">
      <c r="A184" s="228"/>
      <c r="B184" s="220"/>
      <c r="C184" s="418"/>
      <c r="D184" s="419"/>
      <c r="E184" s="408"/>
      <c r="F184" s="409"/>
      <c r="G184" s="221"/>
      <c r="H184" s="222"/>
      <c r="I184" s="227"/>
      <c r="J184" s="410" t="s">
        <v>153</v>
      </c>
      <c r="K184" s="411"/>
      <c r="L184" s="224"/>
      <c r="M184" s="225" t="s">
        <v>153</v>
      </c>
      <c r="N184" s="219"/>
      <c r="O184" s="219"/>
      <c r="P184" s="219"/>
      <c r="Q184" s="219"/>
      <c r="R184" s="183" t="s">
        <v>153</v>
      </c>
      <c r="S184" s="183" t="s">
        <v>153</v>
      </c>
      <c r="T184" s="183" t="s">
        <v>153</v>
      </c>
      <c r="U184" s="183" t="s">
        <v>153</v>
      </c>
      <c r="V184" s="183" t="s">
        <v>153</v>
      </c>
      <c r="W184" s="171" t="s">
        <v>153</v>
      </c>
      <c r="X184" s="171" t="s">
        <v>153</v>
      </c>
      <c r="Y184" s="171" t="s">
        <v>153</v>
      </c>
      <c r="Z184" s="171" t="s">
        <v>153</v>
      </c>
      <c r="AA184" s="171">
        <v>183</v>
      </c>
      <c r="AB184" s="171" t="s">
        <v>153</v>
      </c>
      <c r="AC184" s="183"/>
      <c r="AD184" s="183"/>
      <c r="AE184" s="183"/>
    </row>
    <row r="185" spans="1:31" ht="21.95" customHeight="1">
      <c r="A185" s="228"/>
      <c r="B185" s="220"/>
      <c r="C185" s="418"/>
      <c r="D185" s="419"/>
      <c r="E185" s="408"/>
      <c r="F185" s="409"/>
      <c r="G185" s="221"/>
      <c r="H185" s="222"/>
      <c r="I185" s="227"/>
      <c r="J185" s="410" t="s">
        <v>153</v>
      </c>
      <c r="K185" s="411"/>
      <c r="L185" s="224"/>
      <c r="M185" s="225" t="s">
        <v>153</v>
      </c>
      <c r="N185" s="219"/>
      <c r="O185" s="219"/>
      <c r="P185" s="219"/>
      <c r="Q185" s="219"/>
      <c r="R185" s="183" t="s">
        <v>153</v>
      </c>
      <c r="S185" s="183" t="s">
        <v>153</v>
      </c>
      <c r="T185" s="183" t="s">
        <v>153</v>
      </c>
      <c r="U185" s="183" t="s">
        <v>153</v>
      </c>
      <c r="V185" s="183" t="s">
        <v>153</v>
      </c>
      <c r="W185" s="171" t="s">
        <v>153</v>
      </c>
      <c r="X185" s="171" t="s">
        <v>153</v>
      </c>
      <c r="Y185" s="171" t="s">
        <v>153</v>
      </c>
      <c r="Z185" s="171" t="s">
        <v>153</v>
      </c>
      <c r="AA185" s="171">
        <v>184</v>
      </c>
      <c r="AB185" s="171" t="s">
        <v>153</v>
      </c>
      <c r="AC185" s="183"/>
      <c r="AD185" s="183"/>
      <c r="AE185" s="183"/>
    </row>
    <row r="186" spans="1:31" ht="21.95" customHeight="1">
      <c r="A186" s="228"/>
      <c r="B186" s="220"/>
      <c r="C186" s="418"/>
      <c r="D186" s="419"/>
      <c r="E186" s="408"/>
      <c r="F186" s="409"/>
      <c r="G186" s="221"/>
      <c r="H186" s="222"/>
      <c r="I186" s="227"/>
      <c r="J186" s="410" t="s">
        <v>153</v>
      </c>
      <c r="K186" s="411"/>
      <c r="L186" s="224"/>
      <c r="M186" s="225" t="s">
        <v>153</v>
      </c>
      <c r="N186" s="219"/>
      <c r="O186" s="219"/>
      <c r="P186" s="219"/>
      <c r="Q186" s="219"/>
      <c r="R186" s="183" t="s">
        <v>153</v>
      </c>
      <c r="S186" s="183" t="s">
        <v>153</v>
      </c>
      <c r="T186" s="183" t="s">
        <v>153</v>
      </c>
      <c r="U186" s="183" t="s">
        <v>153</v>
      </c>
      <c r="V186" s="183" t="s">
        <v>153</v>
      </c>
      <c r="W186" s="171" t="s">
        <v>153</v>
      </c>
      <c r="X186" s="171" t="s">
        <v>153</v>
      </c>
      <c r="Y186" s="171" t="s">
        <v>153</v>
      </c>
      <c r="Z186" s="171" t="s">
        <v>153</v>
      </c>
      <c r="AA186" s="171">
        <v>185</v>
      </c>
      <c r="AB186" s="171" t="s">
        <v>153</v>
      </c>
      <c r="AC186" s="183"/>
      <c r="AD186" s="183"/>
      <c r="AE186" s="183"/>
    </row>
    <row r="187" spans="1:31" ht="21.95" customHeight="1">
      <c r="A187" s="228"/>
      <c r="B187" s="220"/>
      <c r="C187" s="418"/>
      <c r="D187" s="419"/>
      <c r="E187" s="408"/>
      <c r="F187" s="409"/>
      <c r="G187" s="221"/>
      <c r="H187" s="222"/>
      <c r="I187" s="227"/>
      <c r="J187" s="410" t="s">
        <v>153</v>
      </c>
      <c r="K187" s="411"/>
      <c r="L187" s="224"/>
      <c r="M187" s="225" t="s">
        <v>153</v>
      </c>
      <c r="N187" s="219"/>
      <c r="O187" s="219"/>
      <c r="P187" s="219"/>
      <c r="Q187" s="219"/>
      <c r="R187" s="183" t="s">
        <v>153</v>
      </c>
      <c r="S187" s="183" t="s">
        <v>153</v>
      </c>
      <c r="T187" s="183" t="s">
        <v>153</v>
      </c>
      <c r="U187" s="183" t="s">
        <v>153</v>
      </c>
      <c r="V187" s="183" t="s">
        <v>153</v>
      </c>
      <c r="W187" s="171" t="s">
        <v>153</v>
      </c>
      <c r="X187" s="171" t="s">
        <v>153</v>
      </c>
      <c r="Y187" s="171" t="s">
        <v>153</v>
      </c>
      <c r="Z187" s="171" t="s">
        <v>153</v>
      </c>
      <c r="AA187" s="171">
        <v>186</v>
      </c>
      <c r="AB187" s="171" t="s">
        <v>153</v>
      </c>
      <c r="AC187" s="183"/>
      <c r="AD187" s="183"/>
      <c r="AE187" s="183"/>
    </row>
    <row r="188" spans="1:31" ht="21.95" customHeight="1">
      <c r="A188" s="228"/>
      <c r="B188" s="220"/>
      <c r="C188" s="418"/>
      <c r="D188" s="419"/>
      <c r="E188" s="408"/>
      <c r="F188" s="409"/>
      <c r="G188" s="221"/>
      <c r="H188" s="222"/>
      <c r="I188" s="227"/>
      <c r="J188" s="410" t="s">
        <v>153</v>
      </c>
      <c r="K188" s="411"/>
      <c r="L188" s="224"/>
      <c r="M188" s="225" t="s">
        <v>153</v>
      </c>
      <c r="N188" s="219"/>
      <c r="O188" s="219"/>
      <c r="P188" s="219"/>
      <c r="Q188" s="219"/>
      <c r="R188" s="183" t="s">
        <v>153</v>
      </c>
      <c r="S188" s="183" t="s">
        <v>153</v>
      </c>
      <c r="T188" s="183" t="s">
        <v>153</v>
      </c>
      <c r="U188" s="183" t="s">
        <v>153</v>
      </c>
      <c r="V188" s="183" t="s">
        <v>153</v>
      </c>
      <c r="W188" s="171" t="s">
        <v>153</v>
      </c>
      <c r="X188" s="171" t="s">
        <v>153</v>
      </c>
      <c r="Y188" s="171" t="s">
        <v>153</v>
      </c>
      <c r="Z188" s="171" t="s">
        <v>153</v>
      </c>
      <c r="AA188" s="171">
        <v>187</v>
      </c>
      <c r="AB188" s="171" t="s">
        <v>153</v>
      </c>
      <c r="AC188" s="183"/>
      <c r="AD188" s="183"/>
      <c r="AE188" s="183"/>
    </row>
    <row r="189" spans="1:31" ht="21.95" customHeight="1">
      <c r="A189" s="228"/>
      <c r="B189" s="220"/>
      <c r="C189" s="418"/>
      <c r="D189" s="419"/>
      <c r="E189" s="408"/>
      <c r="F189" s="409"/>
      <c r="G189" s="221"/>
      <c r="H189" s="222"/>
      <c r="I189" s="227"/>
      <c r="J189" s="410" t="s">
        <v>153</v>
      </c>
      <c r="K189" s="411"/>
      <c r="L189" s="224"/>
      <c r="M189" s="225" t="s">
        <v>153</v>
      </c>
      <c r="N189" s="219"/>
      <c r="O189" s="219"/>
      <c r="P189" s="219"/>
      <c r="Q189" s="219"/>
      <c r="R189" s="183" t="s">
        <v>153</v>
      </c>
      <c r="S189" s="183" t="s">
        <v>153</v>
      </c>
      <c r="T189" s="183" t="s">
        <v>153</v>
      </c>
      <c r="U189" s="183" t="s">
        <v>153</v>
      </c>
      <c r="V189" s="183" t="s">
        <v>153</v>
      </c>
      <c r="W189" s="171" t="s">
        <v>153</v>
      </c>
      <c r="X189" s="171" t="s">
        <v>153</v>
      </c>
      <c r="Y189" s="171" t="s">
        <v>153</v>
      </c>
      <c r="Z189" s="171" t="s">
        <v>153</v>
      </c>
      <c r="AA189" s="171">
        <v>188</v>
      </c>
      <c r="AB189" s="171" t="s">
        <v>153</v>
      </c>
      <c r="AC189" s="183"/>
      <c r="AD189" s="183"/>
      <c r="AE189" s="183"/>
    </row>
    <row r="190" spans="1:31" ht="21.95" customHeight="1">
      <c r="A190" s="228"/>
      <c r="B190" s="220"/>
      <c r="C190" s="418"/>
      <c r="D190" s="419"/>
      <c r="E190" s="408"/>
      <c r="F190" s="409"/>
      <c r="G190" s="221"/>
      <c r="H190" s="222"/>
      <c r="I190" s="227"/>
      <c r="J190" s="410" t="s">
        <v>153</v>
      </c>
      <c r="K190" s="411"/>
      <c r="L190" s="224"/>
      <c r="M190" s="225" t="s">
        <v>153</v>
      </c>
      <c r="N190" s="219"/>
      <c r="O190" s="219"/>
      <c r="P190" s="219"/>
      <c r="Q190" s="219"/>
      <c r="R190" s="183" t="s">
        <v>153</v>
      </c>
      <c r="S190" s="183" t="s">
        <v>153</v>
      </c>
      <c r="T190" s="183" t="s">
        <v>153</v>
      </c>
      <c r="U190" s="183" t="s">
        <v>153</v>
      </c>
      <c r="V190" s="183" t="s">
        <v>153</v>
      </c>
      <c r="W190" s="171" t="s">
        <v>153</v>
      </c>
      <c r="X190" s="171" t="s">
        <v>153</v>
      </c>
      <c r="Y190" s="171" t="s">
        <v>153</v>
      </c>
      <c r="Z190" s="171" t="s">
        <v>153</v>
      </c>
      <c r="AA190" s="171">
        <v>189</v>
      </c>
      <c r="AB190" s="171" t="s">
        <v>153</v>
      </c>
      <c r="AC190" s="183"/>
      <c r="AD190" s="183"/>
      <c r="AE190" s="183"/>
    </row>
    <row r="191" spans="1:31" ht="21.95" customHeight="1">
      <c r="A191" s="228"/>
      <c r="B191" s="220"/>
      <c r="C191" s="418"/>
      <c r="D191" s="419"/>
      <c r="E191" s="408"/>
      <c r="F191" s="409"/>
      <c r="G191" s="221"/>
      <c r="H191" s="222"/>
      <c r="I191" s="227"/>
      <c r="J191" s="410" t="s">
        <v>153</v>
      </c>
      <c r="K191" s="411"/>
      <c r="L191" s="224"/>
      <c r="M191" s="225" t="s">
        <v>153</v>
      </c>
      <c r="N191" s="219"/>
      <c r="O191" s="219"/>
      <c r="P191" s="219"/>
      <c r="Q191" s="219"/>
      <c r="R191" s="183" t="s">
        <v>153</v>
      </c>
      <c r="S191" s="183" t="s">
        <v>153</v>
      </c>
      <c r="T191" s="183" t="s">
        <v>153</v>
      </c>
      <c r="U191" s="183" t="s">
        <v>153</v>
      </c>
      <c r="V191" s="183" t="s">
        <v>153</v>
      </c>
      <c r="W191" s="171" t="s">
        <v>153</v>
      </c>
      <c r="X191" s="171" t="s">
        <v>153</v>
      </c>
      <c r="Y191" s="171" t="s">
        <v>153</v>
      </c>
      <c r="Z191" s="171" t="s">
        <v>153</v>
      </c>
      <c r="AA191" s="171">
        <v>190</v>
      </c>
      <c r="AB191" s="171" t="s">
        <v>153</v>
      </c>
      <c r="AC191" s="183"/>
      <c r="AD191" s="183"/>
      <c r="AE191" s="183"/>
    </row>
    <row r="192" spans="1:31" ht="21.95" customHeight="1">
      <c r="A192" s="228"/>
      <c r="B192" s="220"/>
      <c r="C192" s="418"/>
      <c r="D192" s="419"/>
      <c r="E192" s="408"/>
      <c r="F192" s="409"/>
      <c r="G192" s="221"/>
      <c r="H192" s="222"/>
      <c r="I192" s="227"/>
      <c r="J192" s="410" t="s">
        <v>153</v>
      </c>
      <c r="K192" s="411"/>
      <c r="L192" s="224"/>
      <c r="M192" s="225" t="s">
        <v>153</v>
      </c>
      <c r="N192" s="219"/>
      <c r="O192" s="219"/>
      <c r="P192" s="219"/>
      <c r="Q192" s="219"/>
      <c r="R192" s="183" t="s">
        <v>153</v>
      </c>
      <c r="S192" s="183" t="s">
        <v>153</v>
      </c>
      <c r="T192" s="183" t="s">
        <v>153</v>
      </c>
      <c r="U192" s="183" t="s">
        <v>153</v>
      </c>
      <c r="V192" s="183" t="s">
        <v>153</v>
      </c>
      <c r="W192" s="171" t="s">
        <v>153</v>
      </c>
      <c r="X192" s="171" t="s">
        <v>153</v>
      </c>
      <c r="Y192" s="171" t="s">
        <v>153</v>
      </c>
      <c r="Z192" s="171" t="s">
        <v>153</v>
      </c>
      <c r="AA192" s="171">
        <v>191</v>
      </c>
      <c r="AB192" s="171" t="s">
        <v>153</v>
      </c>
      <c r="AC192" s="183"/>
      <c r="AD192" s="183"/>
      <c r="AE192" s="183"/>
    </row>
    <row r="193" spans="1:31" ht="21.95" customHeight="1" thickBot="1">
      <c r="A193" s="228"/>
      <c r="B193" s="220"/>
      <c r="C193" s="418"/>
      <c r="D193" s="419"/>
      <c r="E193" s="408"/>
      <c r="F193" s="409"/>
      <c r="G193" s="229"/>
      <c r="H193" s="230"/>
      <c r="I193" s="245"/>
      <c r="J193" s="420" t="s">
        <v>153</v>
      </c>
      <c r="K193" s="421"/>
      <c r="L193" s="224"/>
      <c r="M193" s="231" t="s">
        <v>153</v>
      </c>
      <c r="N193" s="219"/>
      <c r="O193" s="219"/>
      <c r="P193" s="219"/>
      <c r="Q193" s="219"/>
      <c r="R193" s="183" t="s">
        <v>153</v>
      </c>
      <c r="S193" s="183" t="s">
        <v>153</v>
      </c>
      <c r="T193" s="183" t="s">
        <v>153</v>
      </c>
      <c r="U193" s="183" t="s">
        <v>153</v>
      </c>
      <c r="V193" s="183" t="s">
        <v>153</v>
      </c>
      <c r="W193" s="171" t="s">
        <v>153</v>
      </c>
      <c r="X193" s="171" t="s">
        <v>153</v>
      </c>
      <c r="Y193" s="171" t="s">
        <v>153</v>
      </c>
      <c r="Z193" s="171" t="s">
        <v>153</v>
      </c>
      <c r="AA193" s="171">
        <v>192</v>
      </c>
      <c r="AB193" s="171" t="s">
        <v>153</v>
      </c>
      <c r="AC193" s="183"/>
      <c r="AD193" s="183"/>
      <c r="AE193" s="183"/>
    </row>
    <row r="194" spans="1:31" ht="24.95" customHeight="1" thickBot="1">
      <c r="A194" s="232"/>
      <c r="B194" s="232"/>
      <c r="C194" s="232"/>
      <c r="D194" s="232"/>
      <c r="E194" s="232"/>
      <c r="F194" s="232"/>
      <c r="G194" s="233"/>
      <c r="H194" s="234"/>
      <c r="I194" s="235" t="s">
        <v>2</v>
      </c>
      <c r="J194" s="422">
        <v>0</v>
      </c>
      <c r="K194" s="423"/>
      <c r="L194" s="236"/>
      <c r="M194" s="232"/>
      <c r="N194" s="172"/>
      <c r="O194" s="176">
        <v>0</v>
      </c>
      <c r="P194" s="176"/>
      <c r="Q194" s="176"/>
      <c r="S194" s="183">
        <v>0</v>
      </c>
      <c r="T194" s="176"/>
      <c r="U194" s="183"/>
      <c r="V194" s="183" t="s">
        <v>153</v>
      </c>
      <c r="W194" s="171" t="s">
        <v>153</v>
      </c>
      <c r="X194" s="171" t="s">
        <v>153</v>
      </c>
      <c r="Y194" s="171" t="s">
        <v>153</v>
      </c>
      <c r="Z194" s="171" t="s">
        <v>153</v>
      </c>
      <c r="AA194" s="171">
        <v>193</v>
      </c>
      <c r="AB194" s="171" t="s">
        <v>153</v>
      </c>
      <c r="AC194" s="176"/>
      <c r="AD194" s="176"/>
      <c r="AE194" s="176"/>
    </row>
    <row r="195" spans="1:31" ht="20.100000000000001" customHeight="1">
      <c r="A195" s="172"/>
      <c r="B195" s="172"/>
      <c r="C195" s="172"/>
      <c r="D195" s="424"/>
      <c r="E195" s="424"/>
      <c r="F195" s="424"/>
      <c r="G195" s="172"/>
      <c r="H195" s="172"/>
      <c r="I195" s="425" t="s">
        <v>32</v>
      </c>
      <c r="J195" s="425"/>
      <c r="K195" s="425"/>
      <c r="L195" s="425"/>
      <c r="M195" s="425"/>
      <c r="N195" s="237"/>
      <c r="P195" s="238"/>
      <c r="Q195" s="238"/>
      <c r="S195" s="183" t="s">
        <v>153</v>
      </c>
      <c r="U195" s="183"/>
      <c r="V195" s="183" t="s">
        <v>153</v>
      </c>
      <c r="W195" s="171" t="s">
        <v>153</v>
      </c>
      <c r="X195" s="171" t="s">
        <v>153</v>
      </c>
      <c r="Y195" s="171" t="s">
        <v>153</v>
      </c>
      <c r="Z195" s="171" t="s">
        <v>153</v>
      </c>
      <c r="AA195" s="171">
        <v>194</v>
      </c>
      <c r="AB195" s="171" t="s">
        <v>153</v>
      </c>
      <c r="AC195" s="176"/>
      <c r="AD195" s="176"/>
      <c r="AE195" s="176"/>
    </row>
    <row r="196" spans="1:31" ht="30" customHeight="1">
      <c r="A196" s="398" t="s">
        <v>154</v>
      </c>
      <c r="B196" s="398"/>
      <c r="C196" s="398"/>
      <c r="E196" s="184" t="s">
        <v>26</v>
      </c>
      <c r="F196" s="184"/>
      <c r="G196" s="184"/>
      <c r="H196" s="184"/>
      <c r="I196" s="184"/>
      <c r="J196" s="184"/>
      <c r="K196" s="184"/>
      <c r="L196" s="184"/>
      <c r="M196" s="184"/>
      <c r="N196" s="185"/>
      <c r="V196" s="183" t="s">
        <v>153</v>
      </c>
      <c r="W196" s="171" t="s">
        <v>129</v>
      </c>
      <c r="Y196" s="171" t="s">
        <v>153</v>
      </c>
      <c r="Z196" s="171" t="s">
        <v>153</v>
      </c>
      <c r="AA196" s="171">
        <v>195</v>
      </c>
      <c r="AB196" s="171" t="s">
        <v>153</v>
      </c>
    </row>
    <row r="197" spans="1:31" ht="20.100000000000001" customHeight="1">
      <c r="B197" s="399" t="s">
        <v>51</v>
      </c>
      <c r="C197" s="399"/>
      <c r="D197" s="399"/>
      <c r="E197" s="173"/>
      <c r="F197" s="173"/>
      <c r="G197" s="173"/>
      <c r="H197" s="173"/>
      <c r="I197" s="173"/>
      <c r="J197" s="400">
        <v>45188</v>
      </c>
      <c r="K197" s="400"/>
      <c r="L197" s="400"/>
      <c r="M197" s="400"/>
      <c r="N197" s="186"/>
      <c r="V197" s="183" t="s">
        <v>153</v>
      </c>
      <c r="W197" s="171" t="s">
        <v>153</v>
      </c>
      <c r="X197" s="171" t="s">
        <v>153</v>
      </c>
      <c r="Y197" s="171" t="s">
        <v>153</v>
      </c>
      <c r="Z197" s="171" t="s">
        <v>153</v>
      </c>
      <c r="AA197" s="171">
        <v>196</v>
      </c>
      <c r="AB197" s="171" t="s">
        <v>153</v>
      </c>
    </row>
    <row r="198" spans="1:31" ht="15" customHeight="1">
      <c r="B198" s="401" t="s">
        <v>11</v>
      </c>
      <c r="C198" s="401"/>
      <c r="D198" s="401"/>
      <c r="E198" s="401"/>
      <c r="F198" s="401"/>
      <c r="G198" s="239"/>
      <c r="H198" s="240"/>
      <c r="I198" s="240"/>
      <c r="J198" s="240"/>
      <c r="K198" s="240"/>
      <c r="L198" s="240"/>
      <c r="M198" s="241"/>
      <c r="N198" s="175"/>
      <c r="V198" s="183" t="s">
        <v>153</v>
      </c>
      <c r="W198" s="171" t="s">
        <v>153</v>
      </c>
      <c r="X198" s="171" t="s">
        <v>153</v>
      </c>
      <c r="Y198" s="171" t="s">
        <v>153</v>
      </c>
      <c r="Z198" s="171" t="s">
        <v>153</v>
      </c>
      <c r="AA198" s="171">
        <v>197</v>
      </c>
      <c r="AB198" s="171" t="s">
        <v>153</v>
      </c>
    </row>
    <row r="199" spans="1:31" ht="30" customHeight="1">
      <c r="B199" s="401"/>
      <c r="C199" s="401"/>
      <c r="D199" s="401"/>
      <c r="E199" s="401"/>
      <c r="F199" s="401"/>
      <c r="G199" s="189" t="s">
        <v>7</v>
      </c>
      <c r="H199" s="402" t="s">
        <v>153</v>
      </c>
      <c r="I199" s="402"/>
      <c r="J199" s="402"/>
      <c r="K199" s="402"/>
      <c r="L199" s="402"/>
      <c r="M199" s="403"/>
      <c r="N199" s="242"/>
      <c r="V199" s="183" t="s">
        <v>153</v>
      </c>
      <c r="W199" s="171" t="s">
        <v>153</v>
      </c>
      <c r="X199" s="171" t="s">
        <v>153</v>
      </c>
      <c r="Y199" s="171" t="s">
        <v>153</v>
      </c>
      <c r="Z199" s="171" t="s">
        <v>153</v>
      </c>
      <c r="AA199" s="171">
        <v>198</v>
      </c>
      <c r="AB199" s="171" t="s">
        <v>153</v>
      </c>
    </row>
    <row r="200" spans="1:31" ht="24.95" customHeight="1">
      <c r="F200" s="243"/>
      <c r="G200" s="193" t="s">
        <v>8</v>
      </c>
      <c r="H200" s="404" t="s">
        <v>153</v>
      </c>
      <c r="I200" s="404"/>
      <c r="J200" s="404"/>
      <c r="K200" s="404"/>
      <c r="L200" s="404"/>
      <c r="M200" s="405"/>
      <c r="N200" s="194"/>
      <c r="V200" s="183" t="s">
        <v>153</v>
      </c>
      <c r="W200" s="171" t="s">
        <v>153</v>
      </c>
      <c r="X200" s="171" t="s">
        <v>153</v>
      </c>
      <c r="Y200" s="171" t="s">
        <v>153</v>
      </c>
      <c r="Z200" s="171" t="s">
        <v>153</v>
      </c>
      <c r="AA200" s="171">
        <v>199</v>
      </c>
      <c r="AB200" s="171" t="s">
        <v>153</v>
      </c>
    </row>
    <row r="201" spans="1:31" ht="24.95" customHeight="1">
      <c r="F201" s="244"/>
      <c r="G201" s="198"/>
      <c r="H201" s="378"/>
      <c r="I201" s="378"/>
      <c r="J201" s="378"/>
      <c r="K201" s="378"/>
      <c r="L201" s="378"/>
      <c r="M201" s="199" t="s">
        <v>50</v>
      </c>
      <c r="N201" s="200"/>
      <c r="V201" s="183" t="s">
        <v>153</v>
      </c>
      <c r="W201" s="171" t="s">
        <v>153</v>
      </c>
      <c r="X201" s="171" t="s">
        <v>153</v>
      </c>
      <c r="Y201" s="171" t="s">
        <v>153</v>
      </c>
      <c r="Z201" s="171" t="s">
        <v>153</v>
      </c>
      <c r="AA201" s="171">
        <v>200</v>
      </c>
      <c r="AB201" s="171" t="s">
        <v>153</v>
      </c>
    </row>
    <row r="202" spans="1:31" ht="20.100000000000001" customHeight="1">
      <c r="F202" s="197"/>
      <c r="G202" s="174" t="s">
        <v>21</v>
      </c>
      <c r="H202" s="379" t="s">
        <v>153</v>
      </c>
      <c r="I202" s="379"/>
      <c r="J202" s="379"/>
      <c r="K202" s="379"/>
      <c r="L202" s="379"/>
      <c r="M202" s="201"/>
      <c r="N202" s="202"/>
      <c r="V202" s="183" t="s">
        <v>153</v>
      </c>
      <c r="W202" s="171" t="s">
        <v>153</v>
      </c>
      <c r="X202" s="171" t="s">
        <v>153</v>
      </c>
      <c r="Y202" s="171" t="s">
        <v>153</v>
      </c>
      <c r="Z202" s="171" t="s">
        <v>153</v>
      </c>
      <c r="AA202" s="171">
        <v>201</v>
      </c>
      <c r="AB202" s="171" t="s">
        <v>153</v>
      </c>
    </row>
    <row r="203" spans="1:31" ht="20.100000000000001" customHeight="1">
      <c r="A203" s="380" t="s">
        <v>25</v>
      </c>
      <c r="B203" s="381"/>
      <c r="C203" s="203" t="s">
        <v>153</v>
      </c>
      <c r="D203" s="173"/>
      <c r="E203" s="173"/>
      <c r="F203" s="173"/>
      <c r="G203" s="173"/>
      <c r="H203" s="173"/>
      <c r="I203" s="173"/>
      <c r="J203" s="173"/>
      <c r="K203" s="173"/>
      <c r="L203" s="173"/>
      <c r="M203" s="173"/>
      <c r="N203" s="173"/>
      <c r="R203" s="183"/>
      <c r="V203" s="183" t="s">
        <v>153</v>
      </c>
      <c r="W203" s="171" t="s">
        <v>153</v>
      </c>
      <c r="X203" s="171" t="s">
        <v>153</v>
      </c>
      <c r="Y203" s="171" t="s">
        <v>153</v>
      </c>
      <c r="Z203" s="171" t="s">
        <v>153</v>
      </c>
      <c r="AA203" s="171">
        <v>202</v>
      </c>
      <c r="AB203" s="171" t="s">
        <v>153</v>
      </c>
    </row>
    <row r="204" spans="1:31" ht="15" customHeight="1">
      <c r="A204" s="382" t="s">
        <v>29</v>
      </c>
      <c r="B204" s="383"/>
      <c r="C204" s="386" t="s">
        <v>153</v>
      </c>
      <c r="D204" s="387"/>
      <c r="E204" s="387"/>
      <c r="F204" s="387"/>
      <c r="G204" s="387"/>
      <c r="H204" s="387"/>
      <c r="I204" s="387"/>
      <c r="J204" s="387"/>
      <c r="K204" s="387"/>
      <c r="L204" s="387"/>
      <c r="M204" s="388"/>
      <c r="N204" s="204"/>
      <c r="V204" s="183" t="s">
        <v>153</v>
      </c>
      <c r="W204" s="171" t="s">
        <v>153</v>
      </c>
      <c r="X204" s="171" t="s">
        <v>153</v>
      </c>
      <c r="Y204" s="171" t="s">
        <v>153</v>
      </c>
      <c r="Z204" s="171" t="s">
        <v>153</v>
      </c>
      <c r="AA204" s="171">
        <v>203</v>
      </c>
      <c r="AB204" s="171" t="s">
        <v>153</v>
      </c>
    </row>
    <row r="205" spans="1:31" ht="15" customHeight="1">
      <c r="A205" s="384"/>
      <c r="B205" s="385"/>
      <c r="C205" s="389"/>
      <c r="D205" s="390"/>
      <c r="E205" s="390"/>
      <c r="F205" s="390"/>
      <c r="G205" s="390"/>
      <c r="H205" s="390"/>
      <c r="I205" s="390"/>
      <c r="J205" s="390"/>
      <c r="K205" s="390"/>
      <c r="L205" s="390"/>
      <c r="M205" s="391"/>
      <c r="N205" s="204"/>
      <c r="V205" s="183" t="s">
        <v>153</v>
      </c>
      <c r="W205" s="171" t="s">
        <v>153</v>
      </c>
      <c r="X205" s="171" t="s">
        <v>153</v>
      </c>
      <c r="Y205" s="171" t="s">
        <v>153</v>
      </c>
      <c r="Z205" s="171" t="s">
        <v>153</v>
      </c>
      <c r="AA205" s="171">
        <v>204</v>
      </c>
      <c r="AB205" s="171" t="s">
        <v>153</v>
      </c>
    </row>
    <row r="206" spans="1:31" ht="15" customHeight="1">
      <c r="A206" s="172"/>
      <c r="B206" s="172"/>
      <c r="C206" s="178"/>
      <c r="D206" s="178"/>
      <c r="E206" s="178"/>
      <c r="F206" s="178"/>
      <c r="G206" s="178"/>
      <c r="H206" s="178"/>
      <c r="I206" s="178"/>
      <c r="J206" s="178"/>
      <c r="K206" s="178"/>
      <c r="L206" s="178"/>
      <c r="M206" s="179" t="s">
        <v>38</v>
      </c>
      <c r="N206" s="177"/>
      <c r="O206" s="180"/>
      <c r="P206" s="180"/>
      <c r="Q206" s="180"/>
      <c r="R206" s="180"/>
      <c r="S206" s="180"/>
      <c r="T206" s="180"/>
      <c r="U206" s="180"/>
      <c r="V206" s="183" t="s">
        <v>153</v>
      </c>
      <c r="W206" s="171" t="s">
        <v>153</v>
      </c>
      <c r="X206" s="171" t="s">
        <v>153</v>
      </c>
      <c r="Y206" s="171" t="s">
        <v>153</v>
      </c>
      <c r="Z206" s="171" t="s">
        <v>153</v>
      </c>
      <c r="AA206" s="171">
        <v>205</v>
      </c>
      <c r="AB206" s="171" t="s">
        <v>153</v>
      </c>
      <c r="AC206" s="180"/>
      <c r="AD206" s="180"/>
      <c r="AE206" s="180"/>
    </row>
    <row r="207" spans="1:31" ht="24.95" customHeight="1">
      <c r="A207" s="205" t="s">
        <v>14</v>
      </c>
      <c r="B207" s="206" t="s">
        <v>15</v>
      </c>
      <c r="C207" s="392" t="s">
        <v>5</v>
      </c>
      <c r="D207" s="393"/>
      <c r="E207" s="394" t="s">
        <v>16</v>
      </c>
      <c r="F207" s="395"/>
      <c r="G207" s="208" t="s">
        <v>4</v>
      </c>
      <c r="H207" s="208" t="s">
        <v>6</v>
      </c>
      <c r="I207" s="207" t="s">
        <v>3</v>
      </c>
      <c r="J207" s="396" t="s">
        <v>1</v>
      </c>
      <c r="K207" s="397"/>
      <c r="L207" s="209" t="s">
        <v>9</v>
      </c>
      <c r="M207" s="210" t="s">
        <v>10</v>
      </c>
      <c r="N207" s="211" t="s">
        <v>95</v>
      </c>
      <c r="O207" s="211" t="s">
        <v>49</v>
      </c>
      <c r="P207" s="211" t="s">
        <v>89</v>
      </c>
      <c r="Q207" s="211" t="s">
        <v>125</v>
      </c>
      <c r="R207" s="181" t="s">
        <v>86</v>
      </c>
      <c r="S207" s="180" t="s">
        <v>128</v>
      </c>
      <c r="T207" s="182"/>
      <c r="U207" s="182"/>
      <c r="V207" s="183" t="s">
        <v>153</v>
      </c>
      <c r="W207" s="171" t="s">
        <v>153</v>
      </c>
      <c r="X207" s="171" t="s">
        <v>153</v>
      </c>
      <c r="Y207" s="171" t="s">
        <v>153</v>
      </c>
      <c r="Z207" s="171" t="s">
        <v>153</v>
      </c>
      <c r="AA207" s="171">
        <v>206</v>
      </c>
      <c r="AB207" s="171" t="s">
        <v>153</v>
      </c>
      <c r="AC207" s="182"/>
      <c r="AD207" s="182"/>
      <c r="AE207" s="182"/>
    </row>
    <row r="208" spans="1:31" ht="21.95" customHeight="1">
      <c r="A208" s="212"/>
      <c r="B208" s="213"/>
      <c r="C208" s="412"/>
      <c r="D208" s="413"/>
      <c r="E208" s="414"/>
      <c r="F208" s="415"/>
      <c r="G208" s="214"/>
      <c r="H208" s="215"/>
      <c r="I208" s="216"/>
      <c r="J208" s="416" t="s">
        <v>153</v>
      </c>
      <c r="K208" s="417"/>
      <c r="L208" s="217"/>
      <c r="M208" s="218" t="s">
        <v>153</v>
      </c>
      <c r="N208" s="226"/>
      <c r="O208" s="219"/>
      <c r="P208" s="219"/>
      <c r="Q208" s="219"/>
      <c r="R208" s="183" t="s">
        <v>153</v>
      </c>
      <c r="S208" s="183" t="s">
        <v>153</v>
      </c>
      <c r="T208" s="183" t="s">
        <v>153</v>
      </c>
      <c r="U208" s="183" t="s">
        <v>153</v>
      </c>
      <c r="V208" s="183" t="s">
        <v>153</v>
      </c>
      <c r="W208" s="171" t="s">
        <v>153</v>
      </c>
      <c r="X208" s="171" t="s">
        <v>153</v>
      </c>
      <c r="Y208" s="171" t="s">
        <v>153</v>
      </c>
      <c r="Z208" s="171" t="s">
        <v>153</v>
      </c>
      <c r="AA208" s="171">
        <v>207</v>
      </c>
      <c r="AB208" s="171" t="s">
        <v>153</v>
      </c>
      <c r="AC208" s="183"/>
      <c r="AD208" s="183"/>
      <c r="AE208" s="183"/>
    </row>
    <row r="209" spans="1:31" ht="21.95" customHeight="1">
      <c r="A209" s="212"/>
      <c r="B209" s="220"/>
      <c r="C209" s="406"/>
      <c r="D209" s="407"/>
      <c r="E209" s="408"/>
      <c r="F209" s="409"/>
      <c r="G209" s="221"/>
      <c r="H209" s="222"/>
      <c r="I209" s="223"/>
      <c r="J209" s="410" t="s">
        <v>153</v>
      </c>
      <c r="K209" s="411"/>
      <c r="L209" s="224"/>
      <c r="M209" s="225" t="s">
        <v>153</v>
      </c>
      <c r="N209" s="219"/>
      <c r="O209" s="219"/>
      <c r="P209" s="219"/>
      <c r="Q209" s="219"/>
      <c r="R209" s="183" t="s">
        <v>153</v>
      </c>
      <c r="S209" s="183" t="s">
        <v>153</v>
      </c>
      <c r="T209" s="183" t="s">
        <v>153</v>
      </c>
      <c r="U209" s="183" t="s">
        <v>153</v>
      </c>
      <c r="V209" s="183" t="s">
        <v>153</v>
      </c>
      <c r="W209" s="171" t="s">
        <v>153</v>
      </c>
      <c r="X209" s="171" t="s">
        <v>153</v>
      </c>
      <c r="Y209" s="171" t="s">
        <v>153</v>
      </c>
      <c r="Z209" s="171" t="s">
        <v>153</v>
      </c>
      <c r="AA209" s="171">
        <v>208</v>
      </c>
      <c r="AB209" s="171" t="s">
        <v>153</v>
      </c>
      <c r="AC209" s="183"/>
      <c r="AD209" s="183"/>
      <c r="AE209" s="183"/>
    </row>
    <row r="210" spans="1:31" ht="21.95" customHeight="1">
      <c r="A210" s="212"/>
      <c r="B210" s="220"/>
      <c r="C210" s="406"/>
      <c r="D210" s="407"/>
      <c r="E210" s="408"/>
      <c r="F210" s="409"/>
      <c r="G210" s="221"/>
      <c r="H210" s="222"/>
      <c r="I210" s="223"/>
      <c r="J210" s="410" t="s">
        <v>153</v>
      </c>
      <c r="K210" s="411"/>
      <c r="L210" s="224"/>
      <c r="M210" s="225" t="s">
        <v>153</v>
      </c>
      <c r="N210" s="219"/>
      <c r="O210" s="219"/>
      <c r="P210" s="219"/>
      <c r="Q210" s="219"/>
      <c r="R210" s="183" t="s">
        <v>153</v>
      </c>
      <c r="S210" s="183" t="s">
        <v>153</v>
      </c>
      <c r="T210" s="183" t="s">
        <v>153</v>
      </c>
      <c r="U210" s="183" t="s">
        <v>153</v>
      </c>
      <c r="V210" s="183" t="s">
        <v>153</v>
      </c>
      <c r="W210" s="171" t="s">
        <v>153</v>
      </c>
      <c r="X210" s="171" t="s">
        <v>153</v>
      </c>
      <c r="Y210" s="171" t="s">
        <v>153</v>
      </c>
      <c r="Z210" s="171" t="s">
        <v>153</v>
      </c>
      <c r="AA210" s="171">
        <v>209</v>
      </c>
      <c r="AB210" s="171" t="s">
        <v>153</v>
      </c>
      <c r="AC210" s="183"/>
      <c r="AD210" s="183"/>
      <c r="AE210" s="183"/>
    </row>
    <row r="211" spans="1:31" ht="21.95" customHeight="1">
      <c r="A211" s="212"/>
      <c r="B211" s="220"/>
      <c r="C211" s="406"/>
      <c r="D211" s="407"/>
      <c r="E211" s="408"/>
      <c r="F211" s="409"/>
      <c r="G211" s="221"/>
      <c r="H211" s="222"/>
      <c r="I211" s="223"/>
      <c r="J211" s="410" t="s">
        <v>153</v>
      </c>
      <c r="K211" s="411"/>
      <c r="L211" s="224"/>
      <c r="M211" s="225" t="s">
        <v>153</v>
      </c>
      <c r="N211" s="219"/>
      <c r="O211" s="219"/>
      <c r="P211" s="219"/>
      <c r="Q211" s="219"/>
      <c r="R211" s="183" t="s">
        <v>153</v>
      </c>
      <c r="S211" s="183" t="s">
        <v>153</v>
      </c>
      <c r="T211" s="183" t="s">
        <v>153</v>
      </c>
      <c r="U211" s="183" t="s">
        <v>153</v>
      </c>
      <c r="V211" s="183" t="s">
        <v>153</v>
      </c>
      <c r="W211" s="171" t="s">
        <v>153</v>
      </c>
      <c r="X211" s="171" t="s">
        <v>153</v>
      </c>
      <c r="Y211" s="171" t="s">
        <v>153</v>
      </c>
      <c r="Z211" s="171" t="s">
        <v>153</v>
      </c>
      <c r="AA211" s="171">
        <v>210</v>
      </c>
      <c r="AB211" s="171" t="s">
        <v>153</v>
      </c>
      <c r="AC211" s="183"/>
      <c r="AD211" s="183"/>
      <c r="AE211" s="183"/>
    </row>
    <row r="212" spans="1:31" ht="21.95" customHeight="1">
      <c r="A212" s="212"/>
      <c r="B212" s="220"/>
      <c r="C212" s="406"/>
      <c r="D212" s="407"/>
      <c r="E212" s="408"/>
      <c r="F212" s="409"/>
      <c r="G212" s="221"/>
      <c r="H212" s="222"/>
      <c r="I212" s="223"/>
      <c r="J212" s="410" t="s">
        <v>153</v>
      </c>
      <c r="K212" s="411"/>
      <c r="L212" s="224"/>
      <c r="M212" s="225" t="s">
        <v>153</v>
      </c>
      <c r="N212" s="219"/>
      <c r="O212" s="219"/>
      <c r="P212" s="219"/>
      <c r="Q212" s="219"/>
      <c r="R212" s="183" t="s">
        <v>153</v>
      </c>
      <c r="S212" s="183" t="s">
        <v>153</v>
      </c>
      <c r="T212" s="183" t="s">
        <v>153</v>
      </c>
      <c r="U212" s="183" t="s">
        <v>153</v>
      </c>
      <c r="V212" s="183" t="s">
        <v>153</v>
      </c>
      <c r="W212" s="171" t="s">
        <v>153</v>
      </c>
      <c r="X212" s="171" t="s">
        <v>153</v>
      </c>
      <c r="Y212" s="171" t="s">
        <v>153</v>
      </c>
      <c r="Z212" s="171" t="s">
        <v>153</v>
      </c>
      <c r="AA212" s="171">
        <v>211</v>
      </c>
      <c r="AB212" s="171" t="s">
        <v>153</v>
      </c>
      <c r="AC212" s="183"/>
      <c r="AD212" s="183"/>
      <c r="AE212" s="183"/>
    </row>
    <row r="213" spans="1:31" ht="21.95" customHeight="1">
      <c r="A213" s="212"/>
      <c r="B213" s="220"/>
      <c r="C213" s="406"/>
      <c r="D213" s="407"/>
      <c r="E213" s="408"/>
      <c r="F213" s="409"/>
      <c r="G213" s="221"/>
      <c r="H213" s="222"/>
      <c r="I213" s="223"/>
      <c r="J213" s="410" t="s">
        <v>153</v>
      </c>
      <c r="K213" s="411"/>
      <c r="L213" s="224"/>
      <c r="M213" s="225" t="s">
        <v>153</v>
      </c>
      <c r="N213" s="219"/>
      <c r="O213" s="219"/>
      <c r="P213" s="219"/>
      <c r="Q213" s="219"/>
      <c r="R213" s="183" t="s">
        <v>153</v>
      </c>
      <c r="S213" s="183" t="s">
        <v>153</v>
      </c>
      <c r="T213" s="183" t="s">
        <v>153</v>
      </c>
      <c r="U213" s="183" t="s">
        <v>153</v>
      </c>
      <c r="V213" s="183" t="s">
        <v>153</v>
      </c>
      <c r="W213" s="171" t="s">
        <v>153</v>
      </c>
      <c r="X213" s="171" t="s">
        <v>153</v>
      </c>
      <c r="Y213" s="171" t="s">
        <v>153</v>
      </c>
      <c r="Z213" s="171" t="s">
        <v>153</v>
      </c>
      <c r="AA213" s="171">
        <v>212</v>
      </c>
      <c r="AB213" s="171" t="s">
        <v>153</v>
      </c>
      <c r="AC213" s="183"/>
      <c r="AD213" s="183"/>
      <c r="AE213" s="183"/>
    </row>
    <row r="214" spans="1:31" ht="21.95" customHeight="1">
      <c r="A214" s="212"/>
      <c r="B214" s="220"/>
      <c r="C214" s="406"/>
      <c r="D214" s="407"/>
      <c r="E214" s="408"/>
      <c r="F214" s="409"/>
      <c r="G214" s="221"/>
      <c r="H214" s="222"/>
      <c r="I214" s="223"/>
      <c r="J214" s="410" t="s">
        <v>153</v>
      </c>
      <c r="K214" s="411"/>
      <c r="L214" s="224"/>
      <c r="M214" s="225" t="s">
        <v>153</v>
      </c>
      <c r="N214" s="219"/>
      <c r="O214" s="219"/>
      <c r="P214" s="219"/>
      <c r="Q214" s="219"/>
      <c r="R214" s="183" t="s">
        <v>153</v>
      </c>
      <c r="S214" s="183" t="s">
        <v>153</v>
      </c>
      <c r="T214" s="183" t="s">
        <v>153</v>
      </c>
      <c r="U214" s="183" t="s">
        <v>153</v>
      </c>
      <c r="V214" s="183" t="s">
        <v>153</v>
      </c>
      <c r="W214" s="171" t="s">
        <v>153</v>
      </c>
      <c r="X214" s="171" t="s">
        <v>153</v>
      </c>
      <c r="Y214" s="171" t="s">
        <v>153</v>
      </c>
      <c r="Z214" s="171" t="s">
        <v>153</v>
      </c>
      <c r="AA214" s="171">
        <v>213</v>
      </c>
      <c r="AB214" s="171" t="s">
        <v>153</v>
      </c>
      <c r="AC214" s="183"/>
      <c r="AD214" s="183"/>
      <c r="AE214" s="183"/>
    </row>
    <row r="215" spans="1:31" ht="21.95" customHeight="1">
      <c r="A215" s="228"/>
      <c r="B215" s="220"/>
      <c r="C215" s="406"/>
      <c r="D215" s="407"/>
      <c r="E215" s="408"/>
      <c r="F215" s="409"/>
      <c r="G215" s="221"/>
      <c r="H215" s="222"/>
      <c r="I215" s="223"/>
      <c r="J215" s="410" t="s">
        <v>153</v>
      </c>
      <c r="K215" s="411"/>
      <c r="L215" s="224"/>
      <c r="M215" s="225" t="s">
        <v>153</v>
      </c>
      <c r="N215" s="219"/>
      <c r="O215" s="219"/>
      <c r="P215" s="219"/>
      <c r="Q215" s="219"/>
      <c r="R215" s="183" t="s">
        <v>153</v>
      </c>
      <c r="S215" s="183" t="s">
        <v>153</v>
      </c>
      <c r="T215" s="183" t="s">
        <v>153</v>
      </c>
      <c r="U215" s="183" t="s">
        <v>153</v>
      </c>
      <c r="V215" s="183" t="s">
        <v>153</v>
      </c>
      <c r="W215" s="171" t="s">
        <v>153</v>
      </c>
      <c r="X215" s="171" t="s">
        <v>153</v>
      </c>
      <c r="Y215" s="171" t="s">
        <v>153</v>
      </c>
      <c r="Z215" s="171" t="s">
        <v>153</v>
      </c>
      <c r="AA215" s="171">
        <v>214</v>
      </c>
      <c r="AB215" s="171" t="s">
        <v>153</v>
      </c>
      <c r="AC215" s="183"/>
      <c r="AD215" s="183"/>
      <c r="AE215" s="183"/>
    </row>
    <row r="216" spans="1:31" ht="21.95" customHeight="1">
      <c r="A216" s="228"/>
      <c r="B216" s="220"/>
      <c r="C216" s="406"/>
      <c r="D216" s="407"/>
      <c r="E216" s="408"/>
      <c r="F216" s="409"/>
      <c r="G216" s="221"/>
      <c r="H216" s="222"/>
      <c r="I216" s="223"/>
      <c r="J216" s="410" t="s">
        <v>153</v>
      </c>
      <c r="K216" s="411"/>
      <c r="L216" s="224"/>
      <c r="M216" s="225" t="s">
        <v>153</v>
      </c>
      <c r="N216" s="219"/>
      <c r="O216" s="219"/>
      <c r="P216" s="219"/>
      <c r="Q216" s="219"/>
      <c r="R216" s="183" t="s">
        <v>153</v>
      </c>
      <c r="S216" s="183" t="s">
        <v>153</v>
      </c>
      <c r="T216" s="183" t="s">
        <v>153</v>
      </c>
      <c r="U216" s="183" t="s">
        <v>153</v>
      </c>
      <c r="V216" s="183" t="s">
        <v>153</v>
      </c>
      <c r="W216" s="171" t="s">
        <v>153</v>
      </c>
      <c r="X216" s="171" t="s">
        <v>153</v>
      </c>
      <c r="Y216" s="171" t="s">
        <v>153</v>
      </c>
      <c r="Z216" s="171" t="s">
        <v>153</v>
      </c>
      <c r="AA216" s="171">
        <v>215</v>
      </c>
      <c r="AB216" s="171" t="s">
        <v>153</v>
      </c>
      <c r="AC216" s="183"/>
      <c r="AD216" s="183"/>
      <c r="AE216" s="183"/>
    </row>
    <row r="217" spans="1:31" ht="21.95" customHeight="1">
      <c r="A217" s="228"/>
      <c r="B217" s="220"/>
      <c r="C217" s="406"/>
      <c r="D217" s="407"/>
      <c r="E217" s="408"/>
      <c r="F217" s="409"/>
      <c r="G217" s="221"/>
      <c r="H217" s="222"/>
      <c r="I217" s="223"/>
      <c r="J217" s="410" t="s">
        <v>153</v>
      </c>
      <c r="K217" s="411"/>
      <c r="L217" s="224"/>
      <c r="M217" s="225" t="s">
        <v>153</v>
      </c>
      <c r="N217" s="219"/>
      <c r="O217" s="219"/>
      <c r="P217" s="219"/>
      <c r="Q217" s="219"/>
      <c r="R217" s="183" t="s">
        <v>153</v>
      </c>
      <c r="S217" s="183" t="s">
        <v>153</v>
      </c>
      <c r="T217" s="183" t="s">
        <v>153</v>
      </c>
      <c r="U217" s="183" t="s">
        <v>153</v>
      </c>
      <c r="V217" s="183" t="s">
        <v>153</v>
      </c>
      <c r="W217" s="171" t="s">
        <v>153</v>
      </c>
      <c r="X217" s="171" t="s">
        <v>153</v>
      </c>
      <c r="Y217" s="171" t="s">
        <v>153</v>
      </c>
      <c r="Z217" s="171" t="s">
        <v>153</v>
      </c>
      <c r="AA217" s="171">
        <v>216</v>
      </c>
      <c r="AB217" s="171" t="s">
        <v>153</v>
      </c>
      <c r="AC217" s="183"/>
      <c r="AD217" s="183"/>
      <c r="AE217" s="183"/>
    </row>
    <row r="218" spans="1:31" ht="21.95" customHeight="1">
      <c r="A218" s="228"/>
      <c r="B218" s="220"/>
      <c r="C218" s="406"/>
      <c r="D218" s="407"/>
      <c r="E218" s="408"/>
      <c r="F218" s="409"/>
      <c r="G218" s="221"/>
      <c r="H218" s="222"/>
      <c r="I218" s="223"/>
      <c r="J218" s="410" t="s">
        <v>153</v>
      </c>
      <c r="K218" s="411"/>
      <c r="L218" s="224"/>
      <c r="M218" s="225" t="s">
        <v>153</v>
      </c>
      <c r="N218" s="219"/>
      <c r="O218" s="219"/>
      <c r="P218" s="219"/>
      <c r="Q218" s="219"/>
      <c r="R218" s="183" t="s">
        <v>153</v>
      </c>
      <c r="S218" s="183" t="s">
        <v>153</v>
      </c>
      <c r="T218" s="183" t="s">
        <v>153</v>
      </c>
      <c r="U218" s="183" t="s">
        <v>153</v>
      </c>
      <c r="V218" s="183" t="s">
        <v>153</v>
      </c>
      <c r="W218" s="171" t="s">
        <v>153</v>
      </c>
      <c r="X218" s="171" t="s">
        <v>153</v>
      </c>
      <c r="Y218" s="171" t="s">
        <v>153</v>
      </c>
      <c r="Z218" s="171" t="s">
        <v>153</v>
      </c>
      <c r="AA218" s="171">
        <v>217</v>
      </c>
      <c r="AB218" s="171" t="s">
        <v>153</v>
      </c>
      <c r="AC218" s="183"/>
      <c r="AD218" s="183"/>
      <c r="AE218" s="183"/>
    </row>
    <row r="219" spans="1:31" ht="21.95" customHeight="1">
      <c r="A219" s="228"/>
      <c r="B219" s="220"/>
      <c r="C219" s="406"/>
      <c r="D219" s="407"/>
      <c r="E219" s="408"/>
      <c r="F219" s="409"/>
      <c r="G219" s="221"/>
      <c r="H219" s="222"/>
      <c r="I219" s="223"/>
      <c r="J219" s="410" t="s">
        <v>153</v>
      </c>
      <c r="K219" s="411"/>
      <c r="L219" s="224"/>
      <c r="M219" s="225" t="s">
        <v>153</v>
      </c>
      <c r="N219" s="219"/>
      <c r="O219" s="219"/>
      <c r="P219" s="219"/>
      <c r="Q219" s="219"/>
      <c r="R219" s="183" t="s">
        <v>153</v>
      </c>
      <c r="S219" s="183" t="s">
        <v>153</v>
      </c>
      <c r="T219" s="183" t="s">
        <v>153</v>
      </c>
      <c r="U219" s="183" t="s">
        <v>153</v>
      </c>
      <c r="V219" s="183" t="s">
        <v>153</v>
      </c>
      <c r="W219" s="171" t="s">
        <v>153</v>
      </c>
      <c r="X219" s="171" t="s">
        <v>153</v>
      </c>
      <c r="Y219" s="171" t="s">
        <v>153</v>
      </c>
      <c r="Z219" s="171" t="s">
        <v>153</v>
      </c>
      <c r="AA219" s="171">
        <v>218</v>
      </c>
      <c r="AB219" s="171" t="s">
        <v>153</v>
      </c>
      <c r="AC219" s="183"/>
      <c r="AD219" s="183"/>
      <c r="AE219" s="183"/>
    </row>
    <row r="220" spans="1:31" ht="21.95" customHeight="1">
      <c r="A220" s="228"/>
      <c r="B220" s="220"/>
      <c r="C220" s="406"/>
      <c r="D220" s="407"/>
      <c r="E220" s="408"/>
      <c r="F220" s="409"/>
      <c r="G220" s="221"/>
      <c r="H220" s="222"/>
      <c r="I220" s="223"/>
      <c r="J220" s="410" t="s">
        <v>153</v>
      </c>
      <c r="K220" s="411"/>
      <c r="L220" s="224"/>
      <c r="M220" s="225" t="s">
        <v>153</v>
      </c>
      <c r="N220" s="219"/>
      <c r="O220" s="219"/>
      <c r="P220" s="219"/>
      <c r="Q220" s="219"/>
      <c r="R220" s="183" t="s">
        <v>153</v>
      </c>
      <c r="S220" s="183" t="s">
        <v>153</v>
      </c>
      <c r="T220" s="183" t="s">
        <v>153</v>
      </c>
      <c r="U220" s="183" t="s">
        <v>153</v>
      </c>
      <c r="V220" s="183" t="s">
        <v>153</v>
      </c>
      <c r="W220" s="171" t="s">
        <v>153</v>
      </c>
      <c r="X220" s="171" t="s">
        <v>153</v>
      </c>
      <c r="Y220" s="171" t="s">
        <v>153</v>
      </c>
      <c r="Z220" s="171" t="s">
        <v>153</v>
      </c>
      <c r="AA220" s="171">
        <v>219</v>
      </c>
      <c r="AB220" s="171" t="s">
        <v>153</v>
      </c>
      <c r="AC220" s="183"/>
      <c r="AD220" s="183"/>
      <c r="AE220" s="183"/>
    </row>
    <row r="221" spans="1:31" ht="21.95" customHeight="1">
      <c r="A221" s="228"/>
      <c r="B221" s="220"/>
      <c r="C221" s="418"/>
      <c r="D221" s="419"/>
      <c r="E221" s="408"/>
      <c r="F221" s="409"/>
      <c r="G221" s="221"/>
      <c r="H221" s="222"/>
      <c r="I221" s="223"/>
      <c r="J221" s="410" t="s">
        <v>153</v>
      </c>
      <c r="K221" s="411"/>
      <c r="L221" s="224"/>
      <c r="M221" s="225" t="s">
        <v>153</v>
      </c>
      <c r="N221" s="219"/>
      <c r="O221" s="219"/>
      <c r="P221" s="219"/>
      <c r="Q221" s="219"/>
      <c r="R221" s="183" t="s">
        <v>153</v>
      </c>
      <c r="S221" s="183" t="s">
        <v>153</v>
      </c>
      <c r="T221" s="183" t="s">
        <v>153</v>
      </c>
      <c r="U221" s="183" t="s">
        <v>153</v>
      </c>
      <c r="V221" s="183" t="s">
        <v>153</v>
      </c>
      <c r="W221" s="171" t="s">
        <v>153</v>
      </c>
      <c r="X221" s="171" t="s">
        <v>153</v>
      </c>
      <c r="Y221" s="171" t="s">
        <v>153</v>
      </c>
      <c r="Z221" s="171" t="s">
        <v>153</v>
      </c>
      <c r="AA221" s="171">
        <v>220</v>
      </c>
      <c r="AB221" s="171" t="s">
        <v>153</v>
      </c>
      <c r="AC221" s="183"/>
      <c r="AD221" s="183"/>
      <c r="AE221" s="183"/>
    </row>
    <row r="222" spans="1:31" ht="21.95" customHeight="1">
      <c r="A222" s="228"/>
      <c r="B222" s="220"/>
      <c r="C222" s="418"/>
      <c r="D222" s="419"/>
      <c r="E222" s="408"/>
      <c r="F222" s="409"/>
      <c r="G222" s="221"/>
      <c r="H222" s="222"/>
      <c r="I222" s="227"/>
      <c r="J222" s="410" t="s">
        <v>153</v>
      </c>
      <c r="K222" s="411"/>
      <c r="L222" s="224"/>
      <c r="M222" s="225" t="s">
        <v>153</v>
      </c>
      <c r="N222" s="219"/>
      <c r="O222" s="219"/>
      <c r="P222" s="219"/>
      <c r="Q222" s="219"/>
      <c r="R222" s="183" t="s">
        <v>153</v>
      </c>
      <c r="S222" s="183" t="s">
        <v>153</v>
      </c>
      <c r="T222" s="183" t="s">
        <v>153</v>
      </c>
      <c r="U222" s="183" t="s">
        <v>153</v>
      </c>
      <c r="V222" s="183" t="s">
        <v>153</v>
      </c>
      <c r="W222" s="171" t="s">
        <v>153</v>
      </c>
      <c r="X222" s="171" t="s">
        <v>153</v>
      </c>
      <c r="Y222" s="171" t="s">
        <v>153</v>
      </c>
      <c r="Z222" s="171" t="s">
        <v>153</v>
      </c>
      <c r="AA222" s="171">
        <v>221</v>
      </c>
      <c r="AB222" s="171" t="s">
        <v>153</v>
      </c>
      <c r="AC222" s="183"/>
      <c r="AD222" s="183"/>
      <c r="AE222" s="183"/>
    </row>
    <row r="223" spans="1:31" ht="21.95" customHeight="1">
      <c r="A223" s="228"/>
      <c r="B223" s="220"/>
      <c r="C223" s="418"/>
      <c r="D223" s="419"/>
      <c r="E223" s="408"/>
      <c r="F223" s="409"/>
      <c r="G223" s="221"/>
      <c r="H223" s="222"/>
      <c r="I223" s="227"/>
      <c r="J223" s="410" t="s">
        <v>153</v>
      </c>
      <c r="K223" s="411"/>
      <c r="L223" s="224"/>
      <c r="M223" s="225" t="s">
        <v>153</v>
      </c>
      <c r="N223" s="219"/>
      <c r="O223" s="219"/>
      <c r="P223" s="219"/>
      <c r="Q223" s="219"/>
      <c r="R223" s="183" t="s">
        <v>153</v>
      </c>
      <c r="S223" s="183" t="s">
        <v>153</v>
      </c>
      <c r="T223" s="183" t="s">
        <v>153</v>
      </c>
      <c r="U223" s="183" t="s">
        <v>153</v>
      </c>
      <c r="V223" s="183" t="s">
        <v>153</v>
      </c>
      <c r="W223" s="171" t="s">
        <v>153</v>
      </c>
      <c r="X223" s="171" t="s">
        <v>153</v>
      </c>
      <c r="Y223" s="171" t="s">
        <v>153</v>
      </c>
      <c r="Z223" s="171" t="s">
        <v>153</v>
      </c>
      <c r="AA223" s="171">
        <v>222</v>
      </c>
      <c r="AB223" s="171" t="s">
        <v>153</v>
      </c>
      <c r="AC223" s="183"/>
      <c r="AD223" s="183"/>
      <c r="AE223" s="183"/>
    </row>
    <row r="224" spans="1:31" ht="21.95" customHeight="1">
      <c r="A224" s="228"/>
      <c r="B224" s="220"/>
      <c r="C224" s="418"/>
      <c r="D224" s="419"/>
      <c r="E224" s="408"/>
      <c r="F224" s="409"/>
      <c r="G224" s="221"/>
      <c r="H224" s="222"/>
      <c r="I224" s="227"/>
      <c r="J224" s="410" t="s">
        <v>153</v>
      </c>
      <c r="K224" s="411"/>
      <c r="L224" s="224"/>
      <c r="M224" s="225" t="s">
        <v>153</v>
      </c>
      <c r="N224" s="219"/>
      <c r="O224" s="219"/>
      <c r="P224" s="219"/>
      <c r="Q224" s="219"/>
      <c r="R224" s="183" t="s">
        <v>153</v>
      </c>
      <c r="S224" s="183" t="s">
        <v>153</v>
      </c>
      <c r="T224" s="183" t="s">
        <v>153</v>
      </c>
      <c r="U224" s="183" t="s">
        <v>153</v>
      </c>
      <c r="V224" s="183" t="s">
        <v>153</v>
      </c>
      <c r="W224" s="171" t="s">
        <v>153</v>
      </c>
      <c r="X224" s="171" t="s">
        <v>153</v>
      </c>
      <c r="Y224" s="171" t="s">
        <v>153</v>
      </c>
      <c r="Z224" s="171" t="s">
        <v>153</v>
      </c>
      <c r="AA224" s="171">
        <v>223</v>
      </c>
      <c r="AB224" s="171" t="s">
        <v>153</v>
      </c>
      <c r="AC224" s="183"/>
      <c r="AD224" s="183"/>
      <c r="AE224" s="183"/>
    </row>
    <row r="225" spans="1:31" ht="21.95" customHeight="1">
      <c r="A225" s="228"/>
      <c r="B225" s="220"/>
      <c r="C225" s="418"/>
      <c r="D225" s="419"/>
      <c r="E225" s="408"/>
      <c r="F225" s="409"/>
      <c r="G225" s="221"/>
      <c r="H225" s="222"/>
      <c r="I225" s="227"/>
      <c r="J225" s="410" t="s">
        <v>153</v>
      </c>
      <c r="K225" s="411"/>
      <c r="L225" s="224"/>
      <c r="M225" s="225" t="s">
        <v>153</v>
      </c>
      <c r="N225" s="219"/>
      <c r="O225" s="219"/>
      <c r="P225" s="219"/>
      <c r="Q225" s="219"/>
      <c r="R225" s="183" t="s">
        <v>153</v>
      </c>
      <c r="S225" s="183" t="s">
        <v>153</v>
      </c>
      <c r="T225" s="183" t="s">
        <v>153</v>
      </c>
      <c r="U225" s="183" t="s">
        <v>153</v>
      </c>
      <c r="V225" s="183" t="s">
        <v>153</v>
      </c>
      <c r="W225" s="171" t="s">
        <v>153</v>
      </c>
      <c r="X225" s="171" t="s">
        <v>153</v>
      </c>
      <c r="Y225" s="171" t="s">
        <v>153</v>
      </c>
      <c r="Z225" s="171" t="s">
        <v>153</v>
      </c>
      <c r="AA225" s="171">
        <v>224</v>
      </c>
      <c r="AB225" s="171" t="s">
        <v>153</v>
      </c>
      <c r="AC225" s="183"/>
      <c r="AD225" s="183"/>
      <c r="AE225" s="183"/>
    </row>
    <row r="226" spans="1:31" ht="21.95" customHeight="1">
      <c r="A226" s="228"/>
      <c r="B226" s="220"/>
      <c r="C226" s="418"/>
      <c r="D226" s="419"/>
      <c r="E226" s="408"/>
      <c r="F226" s="409"/>
      <c r="G226" s="221"/>
      <c r="H226" s="222"/>
      <c r="I226" s="227"/>
      <c r="J226" s="410" t="s">
        <v>153</v>
      </c>
      <c r="K226" s="411"/>
      <c r="L226" s="224"/>
      <c r="M226" s="225" t="s">
        <v>153</v>
      </c>
      <c r="N226" s="219"/>
      <c r="O226" s="219"/>
      <c r="P226" s="219"/>
      <c r="Q226" s="219"/>
      <c r="R226" s="183" t="s">
        <v>153</v>
      </c>
      <c r="S226" s="183" t="s">
        <v>153</v>
      </c>
      <c r="T226" s="183" t="s">
        <v>153</v>
      </c>
      <c r="U226" s="183" t="s">
        <v>153</v>
      </c>
      <c r="V226" s="183" t="s">
        <v>153</v>
      </c>
      <c r="W226" s="171" t="s">
        <v>153</v>
      </c>
      <c r="X226" s="171" t="s">
        <v>153</v>
      </c>
      <c r="Y226" s="171" t="s">
        <v>153</v>
      </c>
      <c r="Z226" s="171" t="s">
        <v>153</v>
      </c>
      <c r="AA226" s="171">
        <v>225</v>
      </c>
      <c r="AB226" s="171" t="s">
        <v>153</v>
      </c>
      <c r="AC226" s="183"/>
      <c r="AD226" s="183"/>
      <c r="AE226" s="183"/>
    </row>
    <row r="227" spans="1:31" ht="21.95" customHeight="1">
      <c r="A227" s="228"/>
      <c r="B227" s="220"/>
      <c r="C227" s="418"/>
      <c r="D227" s="419"/>
      <c r="E227" s="408"/>
      <c r="F227" s="409"/>
      <c r="G227" s="221"/>
      <c r="H227" s="222"/>
      <c r="I227" s="227"/>
      <c r="J227" s="410" t="s">
        <v>153</v>
      </c>
      <c r="K227" s="411"/>
      <c r="L227" s="224"/>
      <c r="M227" s="225" t="s">
        <v>153</v>
      </c>
      <c r="N227" s="219"/>
      <c r="O227" s="219"/>
      <c r="P227" s="219"/>
      <c r="Q227" s="219"/>
      <c r="R227" s="183" t="s">
        <v>153</v>
      </c>
      <c r="S227" s="183" t="s">
        <v>153</v>
      </c>
      <c r="T227" s="183" t="s">
        <v>153</v>
      </c>
      <c r="U227" s="183" t="s">
        <v>153</v>
      </c>
      <c r="V227" s="183" t="s">
        <v>153</v>
      </c>
      <c r="W227" s="171" t="s">
        <v>153</v>
      </c>
      <c r="X227" s="171" t="s">
        <v>153</v>
      </c>
      <c r="Y227" s="171" t="s">
        <v>153</v>
      </c>
      <c r="Z227" s="171" t="s">
        <v>153</v>
      </c>
      <c r="AA227" s="171">
        <v>226</v>
      </c>
      <c r="AB227" s="171" t="s">
        <v>153</v>
      </c>
      <c r="AC227" s="183"/>
      <c r="AD227" s="183"/>
      <c r="AE227" s="183"/>
    </row>
    <row r="228" spans="1:31" ht="21.95" customHeight="1">
      <c r="A228" s="228"/>
      <c r="B228" s="220"/>
      <c r="C228" s="418"/>
      <c r="D228" s="419"/>
      <c r="E228" s="408"/>
      <c r="F228" s="409"/>
      <c r="G228" s="221"/>
      <c r="H228" s="222"/>
      <c r="I228" s="227"/>
      <c r="J228" s="410" t="s">
        <v>153</v>
      </c>
      <c r="K228" s="411"/>
      <c r="L228" s="224"/>
      <c r="M228" s="225" t="s">
        <v>153</v>
      </c>
      <c r="N228" s="219"/>
      <c r="O228" s="219"/>
      <c r="P228" s="219"/>
      <c r="Q228" s="219"/>
      <c r="R228" s="183" t="s">
        <v>153</v>
      </c>
      <c r="S228" s="183" t="s">
        <v>153</v>
      </c>
      <c r="T228" s="183" t="s">
        <v>153</v>
      </c>
      <c r="U228" s="183" t="s">
        <v>153</v>
      </c>
      <c r="V228" s="183" t="s">
        <v>153</v>
      </c>
      <c r="W228" s="171" t="s">
        <v>153</v>
      </c>
      <c r="X228" s="171" t="s">
        <v>153</v>
      </c>
      <c r="Y228" s="171" t="s">
        <v>153</v>
      </c>
      <c r="Z228" s="171" t="s">
        <v>153</v>
      </c>
      <c r="AA228" s="171">
        <v>227</v>
      </c>
      <c r="AB228" s="171" t="s">
        <v>153</v>
      </c>
      <c r="AC228" s="183"/>
      <c r="AD228" s="183"/>
      <c r="AE228" s="183"/>
    </row>
    <row r="229" spans="1:31" ht="21.95" customHeight="1">
      <c r="A229" s="228"/>
      <c r="B229" s="220"/>
      <c r="C229" s="418"/>
      <c r="D229" s="419"/>
      <c r="E229" s="408"/>
      <c r="F229" s="409"/>
      <c r="G229" s="221"/>
      <c r="H229" s="222"/>
      <c r="I229" s="227"/>
      <c r="J229" s="410" t="s">
        <v>153</v>
      </c>
      <c r="K229" s="411"/>
      <c r="L229" s="224"/>
      <c r="M229" s="225" t="s">
        <v>153</v>
      </c>
      <c r="N229" s="219"/>
      <c r="O229" s="219"/>
      <c r="P229" s="219"/>
      <c r="Q229" s="219"/>
      <c r="R229" s="183" t="s">
        <v>153</v>
      </c>
      <c r="S229" s="183" t="s">
        <v>153</v>
      </c>
      <c r="T229" s="183" t="s">
        <v>153</v>
      </c>
      <c r="U229" s="183" t="s">
        <v>153</v>
      </c>
      <c r="V229" s="183" t="s">
        <v>153</v>
      </c>
      <c r="W229" s="171" t="s">
        <v>153</v>
      </c>
      <c r="X229" s="171" t="s">
        <v>153</v>
      </c>
      <c r="Y229" s="171" t="s">
        <v>153</v>
      </c>
      <c r="Z229" s="171" t="s">
        <v>153</v>
      </c>
      <c r="AA229" s="171">
        <v>228</v>
      </c>
      <c r="AB229" s="171" t="s">
        <v>153</v>
      </c>
      <c r="AC229" s="183"/>
      <c r="AD229" s="183"/>
      <c r="AE229" s="183"/>
    </row>
    <row r="230" spans="1:31" ht="21.95" customHeight="1">
      <c r="A230" s="228"/>
      <c r="B230" s="220"/>
      <c r="C230" s="418"/>
      <c r="D230" s="419"/>
      <c r="E230" s="408"/>
      <c r="F230" s="409"/>
      <c r="G230" s="221"/>
      <c r="H230" s="222"/>
      <c r="I230" s="227"/>
      <c r="J230" s="410" t="s">
        <v>153</v>
      </c>
      <c r="K230" s="411"/>
      <c r="L230" s="224"/>
      <c r="M230" s="225" t="s">
        <v>153</v>
      </c>
      <c r="N230" s="219"/>
      <c r="O230" s="219"/>
      <c r="P230" s="219"/>
      <c r="Q230" s="219"/>
      <c r="R230" s="183" t="s">
        <v>153</v>
      </c>
      <c r="S230" s="183" t="s">
        <v>153</v>
      </c>
      <c r="T230" s="183" t="s">
        <v>153</v>
      </c>
      <c r="U230" s="183" t="s">
        <v>153</v>
      </c>
      <c r="V230" s="183" t="s">
        <v>153</v>
      </c>
      <c r="W230" s="171" t="s">
        <v>153</v>
      </c>
      <c r="X230" s="171" t="s">
        <v>153</v>
      </c>
      <c r="Y230" s="171" t="s">
        <v>153</v>
      </c>
      <c r="Z230" s="171" t="s">
        <v>153</v>
      </c>
      <c r="AA230" s="171">
        <v>229</v>
      </c>
      <c r="AB230" s="171" t="s">
        <v>153</v>
      </c>
      <c r="AC230" s="183"/>
      <c r="AD230" s="183"/>
      <c r="AE230" s="183"/>
    </row>
    <row r="231" spans="1:31" ht="21.95" customHeight="1">
      <c r="A231" s="228"/>
      <c r="B231" s="220"/>
      <c r="C231" s="418"/>
      <c r="D231" s="419"/>
      <c r="E231" s="408"/>
      <c r="F231" s="409"/>
      <c r="G231" s="221"/>
      <c r="H231" s="222"/>
      <c r="I231" s="227"/>
      <c r="J231" s="410" t="s">
        <v>153</v>
      </c>
      <c r="K231" s="411"/>
      <c r="L231" s="224"/>
      <c r="M231" s="225" t="s">
        <v>153</v>
      </c>
      <c r="N231" s="219"/>
      <c r="O231" s="219"/>
      <c r="P231" s="219"/>
      <c r="Q231" s="219"/>
      <c r="R231" s="183" t="s">
        <v>153</v>
      </c>
      <c r="S231" s="183" t="s">
        <v>153</v>
      </c>
      <c r="T231" s="183" t="s">
        <v>153</v>
      </c>
      <c r="U231" s="183" t="s">
        <v>153</v>
      </c>
      <c r="V231" s="183" t="s">
        <v>153</v>
      </c>
      <c r="W231" s="171" t="s">
        <v>153</v>
      </c>
      <c r="X231" s="171" t="s">
        <v>153</v>
      </c>
      <c r="Y231" s="171" t="s">
        <v>153</v>
      </c>
      <c r="Z231" s="171" t="s">
        <v>153</v>
      </c>
      <c r="AA231" s="171">
        <v>230</v>
      </c>
      <c r="AB231" s="171" t="s">
        <v>153</v>
      </c>
      <c r="AC231" s="183"/>
      <c r="AD231" s="183"/>
      <c r="AE231" s="183"/>
    </row>
    <row r="232" spans="1:31" ht="21.95" customHeight="1" thickBot="1">
      <c r="A232" s="228"/>
      <c r="B232" s="220"/>
      <c r="C232" s="418"/>
      <c r="D232" s="419"/>
      <c r="E232" s="408"/>
      <c r="F232" s="409"/>
      <c r="G232" s="229"/>
      <c r="H232" s="230"/>
      <c r="I232" s="245"/>
      <c r="J232" s="420" t="s">
        <v>153</v>
      </c>
      <c r="K232" s="421"/>
      <c r="L232" s="224"/>
      <c r="M232" s="231" t="s">
        <v>153</v>
      </c>
      <c r="N232" s="219"/>
      <c r="O232" s="219"/>
      <c r="P232" s="219"/>
      <c r="Q232" s="219"/>
      <c r="R232" s="183" t="s">
        <v>153</v>
      </c>
      <c r="S232" s="183" t="s">
        <v>153</v>
      </c>
      <c r="T232" s="183" t="s">
        <v>153</v>
      </c>
      <c r="U232" s="183" t="s">
        <v>153</v>
      </c>
      <c r="V232" s="183" t="s">
        <v>153</v>
      </c>
      <c r="W232" s="171" t="s">
        <v>153</v>
      </c>
      <c r="X232" s="171" t="s">
        <v>153</v>
      </c>
      <c r="Y232" s="171" t="s">
        <v>153</v>
      </c>
      <c r="Z232" s="171" t="s">
        <v>153</v>
      </c>
      <c r="AA232" s="171">
        <v>231</v>
      </c>
      <c r="AB232" s="171" t="s">
        <v>153</v>
      </c>
      <c r="AC232" s="183"/>
      <c r="AD232" s="183"/>
      <c r="AE232" s="183"/>
    </row>
    <row r="233" spans="1:31" ht="24.95" customHeight="1" thickBot="1">
      <c r="A233" s="232"/>
      <c r="B233" s="232"/>
      <c r="C233" s="232"/>
      <c r="D233" s="232"/>
      <c r="E233" s="232"/>
      <c r="F233" s="232"/>
      <c r="G233" s="233"/>
      <c r="H233" s="234"/>
      <c r="I233" s="235" t="s">
        <v>2</v>
      </c>
      <c r="J233" s="422">
        <v>0</v>
      </c>
      <c r="K233" s="423"/>
      <c r="L233" s="236"/>
      <c r="M233" s="232"/>
      <c r="N233" s="172"/>
      <c r="O233" s="176">
        <v>0</v>
      </c>
      <c r="P233" s="176"/>
      <c r="Q233" s="176"/>
      <c r="S233" s="183">
        <v>0</v>
      </c>
      <c r="T233" s="176"/>
      <c r="U233" s="183"/>
      <c r="V233" s="183" t="s">
        <v>153</v>
      </c>
      <c r="W233" s="171" t="s">
        <v>153</v>
      </c>
      <c r="X233" s="171" t="s">
        <v>153</v>
      </c>
      <c r="Y233" s="171" t="s">
        <v>153</v>
      </c>
      <c r="Z233" s="171" t="s">
        <v>153</v>
      </c>
      <c r="AA233" s="171">
        <v>232</v>
      </c>
      <c r="AB233" s="171" t="s">
        <v>153</v>
      </c>
      <c r="AC233" s="176"/>
      <c r="AD233" s="176"/>
      <c r="AE233" s="176"/>
    </row>
    <row r="234" spans="1:31" ht="21.95" customHeight="1">
      <c r="A234" s="172"/>
      <c r="B234" s="172"/>
      <c r="C234" s="172"/>
      <c r="D234" s="424"/>
      <c r="E234" s="424"/>
      <c r="F234" s="424"/>
      <c r="G234" s="172"/>
      <c r="H234" s="172"/>
      <c r="I234" s="425" t="s">
        <v>32</v>
      </c>
      <c r="J234" s="425"/>
      <c r="K234" s="425"/>
      <c r="L234" s="425"/>
      <c r="M234" s="425"/>
      <c r="N234" s="237"/>
      <c r="P234" s="238"/>
      <c r="Q234" s="238"/>
      <c r="S234" s="183" t="s">
        <v>153</v>
      </c>
      <c r="U234" s="183"/>
      <c r="V234" s="183" t="s">
        <v>153</v>
      </c>
      <c r="W234" s="171" t="s">
        <v>153</v>
      </c>
      <c r="X234" s="171" t="s">
        <v>153</v>
      </c>
      <c r="Y234" s="171" t="s">
        <v>153</v>
      </c>
      <c r="Z234" s="171" t="s">
        <v>153</v>
      </c>
      <c r="AA234" s="171">
        <v>233</v>
      </c>
      <c r="AB234" s="171" t="s">
        <v>153</v>
      </c>
      <c r="AC234" s="176"/>
      <c r="AD234" s="176"/>
      <c r="AE234" s="176"/>
    </row>
    <row r="235" spans="1:31" ht="30" customHeight="1">
      <c r="A235" s="398" t="s">
        <v>154</v>
      </c>
      <c r="B235" s="398"/>
      <c r="C235" s="398"/>
      <c r="E235" s="184" t="s">
        <v>26</v>
      </c>
      <c r="F235" s="184"/>
      <c r="G235" s="184"/>
      <c r="H235" s="184"/>
      <c r="I235" s="184"/>
      <c r="J235" s="184"/>
      <c r="K235" s="184"/>
      <c r="L235" s="184"/>
      <c r="M235" s="184"/>
      <c r="N235" s="185"/>
      <c r="V235" s="183" t="s">
        <v>153</v>
      </c>
      <c r="W235" s="171" t="s">
        <v>129</v>
      </c>
      <c r="Y235" s="171" t="s">
        <v>153</v>
      </c>
      <c r="Z235" s="171" t="s">
        <v>153</v>
      </c>
      <c r="AA235" s="171">
        <v>234</v>
      </c>
      <c r="AB235" s="171" t="s">
        <v>153</v>
      </c>
    </row>
    <row r="236" spans="1:31" ht="20.100000000000001" customHeight="1">
      <c r="B236" s="399" t="s">
        <v>51</v>
      </c>
      <c r="C236" s="399"/>
      <c r="D236" s="399"/>
      <c r="E236" s="173"/>
      <c r="F236" s="173"/>
      <c r="G236" s="173"/>
      <c r="H236" s="173"/>
      <c r="I236" s="173"/>
      <c r="J236" s="400">
        <v>45188</v>
      </c>
      <c r="K236" s="400"/>
      <c r="L236" s="400"/>
      <c r="M236" s="400"/>
      <c r="N236" s="186"/>
      <c r="V236" s="183" t="s">
        <v>153</v>
      </c>
      <c r="W236" s="171" t="s">
        <v>153</v>
      </c>
      <c r="X236" s="171" t="s">
        <v>153</v>
      </c>
      <c r="Y236" s="171" t="s">
        <v>153</v>
      </c>
      <c r="Z236" s="171" t="s">
        <v>153</v>
      </c>
      <c r="AA236" s="171">
        <v>235</v>
      </c>
      <c r="AB236" s="171" t="s">
        <v>153</v>
      </c>
    </row>
    <row r="237" spans="1:31" ht="15" customHeight="1">
      <c r="B237" s="401" t="s">
        <v>11</v>
      </c>
      <c r="C237" s="401"/>
      <c r="D237" s="401"/>
      <c r="E237" s="401"/>
      <c r="F237" s="401"/>
      <c r="G237" s="239"/>
      <c r="H237" s="240"/>
      <c r="I237" s="240"/>
      <c r="J237" s="240"/>
      <c r="K237" s="240"/>
      <c r="L237" s="240"/>
      <c r="M237" s="241"/>
      <c r="N237" s="175"/>
      <c r="V237" s="183" t="s">
        <v>153</v>
      </c>
      <c r="W237" s="171" t="s">
        <v>153</v>
      </c>
      <c r="X237" s="171" t="s">
        <v>153</v>
      </c>
      <c r="Y237" s="171" t="s">
        <v>153</v>
      </c>
      <c r="Z237" s="171" t="s">
        <v>153</v>
      </c>
      <c r="AA237" s="171">
        <v>236</v>
      </c>
      <c r="AB237" s="171" t="s">
        <v>153</v>
      </c>
    </row>
    <row r="238" spans="1:31" ht="30" customHeight="1">
      <c r="B238" s="401"/>
      <c r="C238" s="401"/>
      <c r="D238" s="401"/>
      <c r="E238" s="401"/>
      <c r="F238" s="401"/>
      <c r="G238" s="189" t="s">
        <v>7</v>
      </c>
      <c r="H238" s="402" t="s">
        <v>153</v>
      </c>
      <c r="I238" s="402"/>
      <c r="J238" s="402"/>
      <c r="K238" s="402"/>
      <c r="L238" s="402"/>
      <c r="M238" s="403"/>
      <c r="N238" s="242"/>
      <c r="V238" s="183" t="s">
        <v>153</v>
      </c>
      <c r="W238" s="171" t="s">
        <v>153</v>
      </c>
      <c r="X238" s="171" t="s">
        <v>153</v>
      </c>
      <c r="Y238" s="171" t="s">
        <v>153</v>
      </c>
      <c r="Z238" s="171" t="s">
        <v>153</v>
      </c>
      <c r="AA238" s="171">
        <v>237</v>
      </c>
      <c r="AB238" s="171" t="s">
        <v>153</v>
      </c>
    </row>
    <row r="239" spans="1:31" ht="24.95" customHeight="1">
      <c r="F239" s="243"/>
      <c r="G239" s="193" t="s">
        <v>8</v>
      </c>
      <c r="H239" s="404" t="s">
        <v>153</v>
      </c>
      <c r="I239" s="404"/>
      <c r="J239" s="404"/>
      <c r="K239" s="404"/>
      <c r="L239" s="404"/>
      <c r="M239" s="405"/>
      <c r="N239" s="194"/>
      <c r="V239" s="183" t="s">
        <v>153</v>
      </c>
      <c r="W239" s="171" t="s">
        <v>153</v>
      </c>
      <c r="X239" s="171" t="s">
        <v>153</v>
      </c>
      <c r="Y239" s="171" t="s">
        <v>153</v>
      </c>
      <c r="Z239" s="171" t="s">
        <v>153</v>
      </c>
      <c r="AA239" s="171">
        <v>238</v>
      </c>
      <c r="AB239" s="171" t="s">
        <v>153</v>
      </c>
    </row>
    <row r="240" spans="1:31" ht="24.95" customHeight="1">
      <c r="F240" s="244"/>
      <c r="G240" s="198"/>
      <c r="H240" s="378"/>
      <c r="I240" s="378"/>
      <c r="J240" s="378"/>
      <c r="K240" s="378"/>
      <c r="L240" s="378"/>
      <c r="M240" s="199" t="s">
        <v>50</v>
      </c>
      <c r="N240" s="200"/>
      <c r="V240" s="183" t="s">
        <v>153</v>
      </c>
      <c r="W240" s="171" t="s">
        <v>153</v>
      </c>
      <c r="X240" s="171" t="s">
        <v>153</v>
      </c>
      <c r="Y240" s="171" t="s">
        <v>153</v>
      </c>
      <c r="Z240" s="171" t="s">
        <v>153</v>
      </c>
      <c r="AA240" s="171">
        <v>239</v>
      </c>
      <c r="AB240" s="171" t="s">
        <v>153</v>
      </c>
    </row>
    <row r="241" spans="1:31" ht="20.100000000000001" customHeight="1">
      <c r="F241" s="197"/>
      <c r="G241" s="174" t="s">
        <v>21</v>
      </c>
      <c r="H241" s="379" t="s">
        <v>153</v>
      </c>
      <c r="I241" s="379"/>
      <c r="J241" s="379"/>
      <c r="K241" s="379"/>
      <c r="L241" s="379"/>
      <c r="M241" s="201"/>
      <c r="N241" s="202"/>
      <c r="V241" s="183" t="s">
        <v>153</v>
      </c>
      <c r="W241" s="171" t="s">
        <v>153</v>
      </c>
      <c r="X241" s="171" t="s">
        <v>153</v>
      </c>
      <c r="Y241" s="171" t="s">
        <v>153</v>
      </c>
      <c r="Z241" s="171" t="s">
        <v>153</v>
      </c>
      <c r="AA241" s="171">
        <v>240</v>
      </c>
      <c r="AB241" s="171" t="s">
        <v>153</v>
      </c>
    </row>
    <row r="242" spans="1:31" ht="20.100000000000001" customHeight="1">
      <c r="A242" s="380" t="s">
        <v>25</v>
      </c>
      <c r="B242" s="381"/>
      <c r="C242" s="203" t="s">
        <v>153</v>
      </c>
      <c r="D242" s="173"/>
      <c r="E242" s="173"/>
      <c r="F242" s="173"/>
      <c r="G242" s="173"/>
      <c r="H242" s="173"/>
      <c r="I242" s="173"/>
      <c r="J242" s="173"/>
      <c r="K242" s="173"/>
      <c r="L242" s="173"/>
      <c r="M242" s="173"/>
      <c r="N242" s="173"/>
      <c r="R242" s="183"/>
      <c r="V242" s="183" t="s">
        <v>153</v>
      </c>
      <c r="W242" s="171" t="s">
        <v>153</v>
      </c>
      <c r="X242" s="171" t="s">
        <v>153</v>
      </c>
      <c r="Y242" s="171" t="s">
        <v>153</v>
      </c>
      <c r="Z242" s="171" t="s">
        <v>153</v>
      </c>
      <c r="AA242" s="171">
        <v>241</v>
      </c>
      <c r="AB242" s="171" t="s">
        <v>153</v>
      </c>
    </row>
    <row r="243" spans="1:31" ht="15" customHeight="1">
      <c r="A243" s="382" t="s">
        <v>29</v>
      </c>
      <c r="B243" s="383"/>
      <c r="C243" s="386" t="s">
        <v>153</v>
      </c>
      <c r="D243" s="387"/>
      <c r="E243" s="387"/>
      <c r="F243" s="387"/>
      <c r="G243" s="387"/>
      <c r="H243" s="387"/>
      <c r="I243" s="387"/>
      <c r="J243" s="387"/>
      <c r="K243" s="387"/>
      <c r="L243" s="387"/>
      <c r="M243" s="388"/>
      <c r="N243" s="204"/>
      <c r="V243" s="183" t="s">
        <v>153</v>
      </c>
      <c r="W243" s="171" t="s">
        <v>153</v>
      </c>
      <c r="X243" s="171" t="s">
        <v>153</v>
      </c>
      <c r="Y243" s="171" t="s">
        <v>153</v>
      </c>
      <c r="Z243" s="171" t="s">
        <v>153</v>
      </c>
      <c r="AA243" s="171">
        <v>242</v>
      </c>
      <c r="AB243" s="171" t="s">
        <v>153</v>
      </c>
    </row>
    <row r="244" spans="1:31" ht="15" customHeight="1">
      <c r="A244" s="384"/>
      <c r="B244" s="385"/>
      <c r="C244" s="389"/>
      <c r="D244" s="390"/>
      <c r="E244" s="390"/>
      <c r="F244" s="390"/>
      <c r="G244" s="390"/>
      <c r="H244" s="390"/>
      <c r="I244" s="390"/>
      <c r="J244" s="390"/>
      <c r="K244" s="390"/>
      <c r="L244" s="390"/>
      <c r="M244" s="391"/>
      <c r="N244" s="204"/>
      <c r="V244" s="183" t="s">
        <v>153</v>
      </c>
      <c r="W244" s="171" t="s">
        <v>153</v>
      </c>
      <c r="X244" s="171" t="s">
        <v>153</v>
      </c>
      <c r="Y244" s="171" t="s">
        <v>153</v>
      </c>
      <c r="Z244" s="171" t="s">
        <v>153</v>
      </c>
      <c r="AA244" s="171">
        <v>243</v>
      </c>
      <c r="AB244" s="171" t="s">
        <v>153</v>
      </c>
    </row>
    <row r="245" spans="1:31" ht="15" customHeight="1">
      <c r="A245" s="172"/>
      <c r="B245" s="172"/>
      <c r="C245" s="178"/>
      <c r="D245" s="178"/>
      <c r="E245" s="178"/>
      <c r="F245" s="178"/>
      <c r="G245" s="178"/>
      <c r="H245" s="178"/>
      <c r="I245" s="178"/>
      <c r="J245" s="178"/>
      <c r="K245" s="178"/>
      <c r="L245" s="178"/>
      <c r="M245" s="179" t="s">
        <v>39</v>
      </c>
      <c r="N245" s="177"/>
      <c r="O245" s="180"/>
      <c r="P245" s="180"/>
      <c r="Q245" s="180"/>
      <c r="R245" s="180"/>
      <c r="S245" s="180"/>
      <c r="T245" s="180"/>
      <c r="U245" s="180"/>
      <c r="V245" s="183" t="s">
        <v>153</v>
      </c>
      <c r="W245" s="171" t="s">
        <v>153</v>
      </c>
      <c r="X245" s="171" t="s">
        <v>153</v>
      </c>
      <c r="Y245" s="171" t="s">
        <v>153</v>
      </c>
      <c r="Z245" s="171" t="s">
        <v>153</v>
      </c>
      <c r="AA245" s="171">
        <v>244</v>
      </c>
      <c r="AB245" s="171" t="s">
        <v>153</v>
      </c>
      <c r="AC245" s="180"/>
      <c r="AD245" s="180"/>
      <c r="AE245" s="180"/>
    </row>
    <row r="246" spans="1:31" ht="24.95" customHeight="1">
      <c r="A246" s="205" t="s">
        <v>14</v>
      </c>
      <c r="B246" s="206" t="s">
        <v>15</v>
      </c>
      <c r="C246" s="392" t="s">
        <v>5</v>
      </c>
      <c r="D246" s="393"/>
      <c r="E246" s="394" t="s">
        <v>16</v>
      </c>
      <c r="F246" s="395"/>
      <c r="G246" s="208" t="s">
        <v>4</v>
      </c>
      <c r="H246" s="208" t="s">
        <v>6</v>
      </c>
      <c r="I246" s="207" t="s">
        <v>3</v>
      </c>
      <c r="J246" s="396" t="s">
        <v>1</v>
      </c>
      <c r="K246" s="397"/>
      <c r="L246" s="209" t="s">
        <v>9</v>
      </c>
      <c r="M246" s="210" t="s">
        <v>10</v>
      </c>
      <c r="N246" s="211" t="s">
        <v>95</v>
      </c>
      <c r="O246" s="211" t="s">
        <v>49</v>
      </c>
      <c r="P246" s="211" t="s">
        <v>89</v>
      </c>
      <c r="Q246" s="211" t="s">
        <v>125</v>
      </c>
      <c r="R246" s="181" t="s">
        <v>86</v>
      </c>
      <c r="S246" s="180" t="s">
        <v>128</v>
      </c>
      <c r="T246" s="182"/>
      <c r="U246" s="182"/>
      <c r="V246" s="183" t="s">
        <v>153</v>
      </c>
      <c r="W246" s="171" t="s">
        <v>153</v>
      </c>
      <c r="X246" s="171" t="s">
        <v>153</v>
      </c>
      <c r="Y246" s="171" t="s">
        <v>153</v>
      </c>
      <c r="Z246" s="171" t="s">
        <v>153</v>
      </c>
      <c r="AA246" s="171">
        <v>245</v>
      </c>
      <c r="AB246" s="171" t="s">
        <v>153</v>
      </c>
      <c r="AC246" s="182"/>
      <c r="AD246" s="182"/>
      <c r="AE246" s="182"/>
    </row>
    <row r="247" spans="1:31" ht="21.95" customHeight="1">
      <c r="A247" s="212"/>
      <c r="B247" s="213"/>
      <c r="C247" s="412"/>
      <c r="D247" s="413"/>
      <c r="E247" s="414"/>
      <c r="F247" s="415"/>
      <c r="G247" s="214"/>
      <c r="H247" s="215"/>
      <c r="I247" s="216"/>
      <c r="J247" s="416" t="s">
        <v>153</v>
      </c>
      <c r="K247" s="417"/>
      <c r="L247" s="217"/>
      <c r="M247" s="218" t="s">
        <v>153</v>
      </c>
      <c r="N247" s="219"/>
      <c r="O247" s="219"/>
      <c r="P247" s="219"/>
      <c r="Q247" s="219"/>
      <c r="R247" s="183" t="s">
        <v>153</v>
      </c>
      <c r="S247" s="183" t="s">
        <v>153</v>
      </c>
      <c r="T247" s="183" t="s">
        <v>153</v>
      </c>
      <c r="U247" s="183" t="s">
        <v>153</v>
      </c>
      <c r="V247" s="183" t="s">
        <v>153</v>
      </c>
      <c r="W247" s="171" t="s">
        <v>153</v>
      </c>
      <c r="X247" s="171" t="s">
        <v>153</v>
      </c>
      <c r="Y247" s="171" t="s">
        <v>153</v>
      </c>
      <c r="Z247" s="171" t="s">
        <v>153</v>
      </c>
      <c r="AA247" s="171">
        <v>246</v>
      </c>
      <c r="AB247" s="171" t="s">
        <v>153</v>
      </c>
      <c r="AC247" s="183"/>
      <c r="AD247" s="183"/>
      <c r="AE247" s="183"/>
    </row>
    <row r="248" spans="1:31" ht="21.95" customHeight="1">
      <c r="A248" s="228"/>
      <c r="B248" s="220"/>
      <c r="C248" s="406"/>
      <c r="D248" s="407"/>
      <c r="E248" s="408"/>
      <c r="F248" s="409"/>
      <c r="G248" s="221"/>
      <c r="H248" s="222"/>
      <c r="I248" s="223"/>
      <c r="J248" s="410" t="s">
        <v>153</v>
      </c>
      <c r="K248" s="411"/>
      <c r="L248" s="224"/>
      <c r="M248" s="225" t="s">
        <v>153</v>
      </c>
      <c r="N248" s="219"/>
      <c r="O248" s="219"/>
      <c r="P248" s="219"/>
      <c r="Q248" s="219"/>
      <c r="R248" s="183" t="s">
        <v>153</v>
      </c>
      <c r="S248" s="183" t="s">
        <v>153</v>
      </c>
      <c r="T248" s="183" t="s">
        <v>153</v>
      </c>
      <c r="U248" s="183" t="s">
        <v>153</v>
      </c>
      <c r="V248" s="183" t="s">
        <v>153</v>
      </c>
      <c r="W248" s="171" t="s">
        <v>153</v>
      </c>
      <c r="X248" s="171" t="s">
        <v>153</v>
      </c>
      <c r="Y248" s="171" t="s">
        <v>153</v>
      </c>
      <c r="Z248" s="171" t="s">
        <v>153</v>
      </c>
      <c r="AA248" s="171">
        <v>247</v>
      </c>
      <c r="AB248" s="171" t="s">
        <v>153</v>
      </c>
      <c r="AC248" s="183"/>
      <c r="AD248" s="183"/>
      <c r="AE248" s="183"/>
    </row>
    <row r="249" spans="1:31" ht="21.95" customHeight="1">
      <c r="A249" s="228"/>
      <c r="B249" s="220"/>
      <c r="C249" s="406"/>
      <c r="D249" s="407"/>
      <c r="E249" s="408"/>
      <c r="F249" s="409"/>
      <c r="G249" s="221"/>
      <c r="H249" s="222"/>
      <c r="I249" s="223"/>
      <c r="J249" s="410" t="s">
        <v>153</v>
      </c>
      <c r="K249" s="411"/>
      <c r="L249" s="224"/>
      <c r="M249" s="225" t="s">
        <v>153</v>
      </c>
      <c r="N249" s="219"/>
      <c r="O249" s="219"/>
      <c r="P249" s="219"/>
      <c r="Q249" s="219"/>
      <c r="R249" s="183" t="s">
        <v>153</v>
      </c>
      <c r="S249" s="183" t="s">
        <v>153</v>
      </c>
      <c r="T249" s="183" t="s">
        <v>153</v>
      </c>
      <c r="U249" s="183" t="s">
        <v>153</v>
      </c>
      <c r="V249" s="183" t="s">
        <v>153</v>
      </c>
      <c r="W249" s="171" t="s">
        <v>153</v>
      </c>
      <c r="X249" s="171" t="s">
        <v>153</v>
      </c>
      <c r="Y249" s="171" t="s">
        <v>153</v>
      </c>
      <c r="Z249" s="171" t="s">
        <v>153</v>
      </c>
      <c r="AA249" s="171">
        <v>248</v>
      </c>
      <c r="AB249" s="171" t="s">
        <v>153</v>
      </c>
      <c r="AC249" s="183"/>
      <c r="AD249" s="183"/>
      <c r="AE249" s="183"/>
    </row>
    <row r="250" spans="1:31" ht="21.95" customHeight="1">
      <c r="A250" s="228"/>
      <c r="B250" s="220"/>
      <c r="C250" s="406"/>
      <c r="D250" s="407"/>
      <c r="E250" s="408"/>
      <c r="F250" s="409"/>
      <c r="G250" s="221"/>
      <c r="H250" s="222"/>
      <c r="I250" s="223"/>
      <c r="J250" s="410" t="s">
        <v>153</v>
      </c>
      <c r="K250" s="411"/>
      <c r="L250" s="224"/>
      <c r="M250" s="225" t="s">
        <v>153</v>
      </c>
      <c r="N250" s="219"/>
      <c r="O250" s="219"/>
      <c r="P250" s="219"/>
      <c r="Q250" s="219"/>
      <c r="R250" s="183" t="s">
        <v>153</v>
      </c>
      <c r="S250" s="183" t="s">
        <v>153</v>
      </c>
      <c r="T250" s="183" t="s">
        <v>153</v>
      </c>
      <c r="U250" s="183" t="s">
        <v>153</v>
      </c>
      <c r="V250" s="183" t="s">
        <v>153</v>
      </c>
      <c r="W250" s="171" t="s">
        <v>153</v>
      </c>
      <c r="X250" s="171" t="s">
        <v>153</v>
      </c>
      <c r="Y250" s="171" t="s">
        <v>153</v>
      </c>
      <c r="Z250" s="171" t="s">
        <v>153</v>
      </c>
      <c r="AA250" s="171">
        <v>249</v>
      </c>
      <c r="AB250" s="171" t="s">
        <v>153</v>
      </c>
      <c r="AC250" s="183"/>
      <c r="AD250" s="183"/>
      <c r="AE250" s="183"/>
    </row>
    <row r="251" spans="1:31" ht="21.95" customHeight="1">
      <c r="A251" s="228"/>
      <c r="B251" s="220"/>
      <c r="C251" s="406"/>
      <c r="D251" s="407"/>
      <c r="E251" s="408"/>
      <c r="F251" s="409"/>
      <c r="G251" s="221"/>
      <c r="H251" s="222"/>
      <c r="I251" s="223"/>
      <c r="J251" s="410" t="s">
        <v>153</v>
      </c>
      <c r="K251" s="411"/>
      <c r="L251" s="224"/>
      <c r="M251" s="225" t="s">
        <v>153</v>
      </c>
      <c r="N251" s="219"/>
      <c r="O251" s="219"/>
      <c r="P251" s="219"/>
      <c r="Q251" s="219"/>
      <c r="R251" s="183" t="s">
        <v>153</v>
      </c>
      <c r="S251" s="183" t="s">
        <v>153</v>
      </c>
      <c r="T251" s="183" t="s">
        <v>153</v>
      </c>
      <c r="U251" s="183" t="s">
        <v>153</v>
      </c>
      <c r="V251" s="183" t="s">
        <v>153</v>
      </c>
      <c r="W251" s="171" t="s">
        <v>153</v>
      </c>
      <c r="X251" s="171" t="s">
        <v>153</v>
      </c>
      <c r="Y251" s="171" t="s">
        <v>153</v>
      </c>
      <c r="Z251" s="171" t="s">
        <v>153</v>
      </c>
      <c r="AA251" s="171">
        <v>250</v>
      </c>
      <c r="AB251" s="171" t="s">
        <v>153</v>
      </c>
      <c r="AC251" s="183"/>
      <c r="AD251" s="183"/>
      <c r="AE251" s="183"/>
    </row>
    <row r="252" spans="1:31" ht="21.95" customHeight="1">
      <c r="A252" s="228"/>
      <c r="B252" s="220"/>
      <c r="C252" s="406"/>
      <c r="D252" s="407"/>
      <c r="E252" s="408"/>
      <c r="F252" s="409"/>
      <c r="G252" s="221"/>
      <c r="H252" s="222"/>
      <c r="I252" s="223"/>
      <c r="J252" s="410" t="s">
        <v>153</v>
      </c>
      <c r="K252" s="411"/>
      <c r="L252" s="224"/>
      <c r="M252" s="225" t="s">
        <v>153</v>
      </c>
      <c r="N252" s="219"/>
      <c r="O252" s="219"/>
      <c r="P252" s="219"/>
      <c r="Q252" s="219"/>
      <c r="R252" s="183" t="s">
        <v>153</v>
      </c>
      <c r="S252" s="183" t="s">
        <v>153</v>
      </c>
      <c r="T252" s="183" t="s">
        <v>153</v>
      </c>
      <c r="U252" s="183" t="s">
        <v>153</v>
      </c>
      <c r="V252" s="183" t="s">
        <v>153</v>
      </c>
      <c r="W252" s="171" t="s">
        <v>153</v>
      </c>
      <c r="X252" s="171" t="s">
        <v>153</v>
      </c>
      <c r="Y252" s="171" t="s">
        <v>153</v>
      </c>
      <c r="Z252" s="171" t="s">
        <v>153</v>
      </c>
      <c r="AA252" s="171">
        <v>251</v>
      </c>
      <c r="AB252" s="171" t="s">
        <v>153</v>
      </c>
      <c r="AC252" s="183"/>
      <c r="AD252" s="183"/>
      <c r="AE252" s="183"/>
    </row>
    <row r="253" spans="1:31" ht="21.95" customHeight="1">
      <c r="A253" s="246"/>
      <c r="B253" s="247"/>
      <c r="C253" s="406"/>
      <c r="D253" s="407"/>
      <c r="E253" s="408"/>
      <c r="F253" s="409"/>
      <c r="G253" s="221"/>
      <c r="H253" s="222"/>
      <c r="I253" s="223"/>
      <c r="J253" s="410" t="s">
        <v>153</v>
      </c>
      <c r="K253" s="411"/>
      <c r="L253" s="224"/>
      <c r="M253" s="225" t="s">
        <v>153</v>
      </c>
      <c r="N253" s="219"/>
      <c r="O253" s="219"/>
      <c r="P253" s="219"/>
      <c r="Q253" s="219"/>
      <c r="R253" s="183" t="s">
        <v>153</v>
      </c>
      <c r="S253" s="183" t="s">
        <v>153</v>
      </c>
      <c r="T253" s="183" t="s">
        <v>153</v>
      </c>
      <c r="U253" s="183" t="s">
        <v>153</v>
      </c>
      <c r="V253" s="183" t="s">
        <v>153</v>
      </c>
      <c r="W253" s="171" t="s">
        <v>153</v>
      </c>
      <c r="X253" s="171" t="s">
        <v>153</v>
      </c>
      <c r="Y253" s="171" t="s">
        <v>153</v>
      </c>
      <c r="Z253" s="171" t="s">
        <v>153</v>
      </c>
      <c r="AA253" s="171">
        <v>252</v>
      </c>
      <c r="AB253" s="171" t="s">
        <v>153</v>
      </c>
      <c r="AC253" s="183"/>
      <c r="AD253" s="183"/>
      <c r="AE253" s="183"/>
    </row>
    <row r="254" spans="1:31" ht="21.95" customHeight="1">
      <c r="A254" s="228"/>
      <c r="B254" s="220"/>
      <c r="C254" s="406"/>
      <c r="D254" s="407"/>
      <c r="E254" s="408"/>
      <c r="F254" s="409"/>
      <c r="G254" s="221"/>
      <c r="H254" s="222"/>
      <c r="I254" s="223"/>
      <c r="J254" s="410" t="s">
        <v>153</v>
      </c>
      <c r="K254" s="411"/>
      <c r="L254" s="224"/>
      <c r="M254" s="225" t="s">
        <v>153</v>
      </c>
      <c r="N254" s="219"/>
      <c r="O254" s="219"/>
      <c r="P254" s="219"/>
      <c r="Q254" s="219"/>
      <c r="R254" s="183" t="s">
        <v>153</v>
      </c>
      <c r="S254" s="183" t="s">
        <v>153</v>
      </c>
      <c r="T254" s="183" t="s">
        <v>153</v>
      </c>
      <c r="U254" s="183" t="s">
        <v>153</v>
      </c>
      <c r="V254" s="183" t="s">
        <v>153</v>
      </c>
      <c r="W254" s="171" t="s">
        <v>153</v>
      </c>
      <c r="X254" s="171" t="s">
        <v>153</v>
      </c>
      <c r="Y254" s="171" t="s">
        <v>153</v>
      </c>
      <c r="Z254" s="171" t="s">
        <v>153</v>
      </c>
      <c r="AA254" s="171">
        <v>253</v>
      </c>
      <c r="AB254" s="171" t="s">
        <v>153</v>
      </c>
      <c r="AC254" s="183"/>
      <c r="AD254" s="183"/>
      <c r="AE254" s="183"/>
    </row>
    <row r="255" spans="1:31" ht="21.95" customHeight="1">
      <c r="A255" s="228"/>
      <c r="B255" s="220"/>
      <c r="C255" s="406"/>
      <c r="D255" s="407"/>
      <c r="E255" s="408"/>
      <c r="F255" s="409"/>
      <c r="G255" s="221"/>
      <c r="H255" s="222"/>
      <c r="I255" s="223"/>
      <c r="J255" s="410" t="s">
        <v>153</v>
      </c>
      <c r="K255" s="411"/>
      <c r="L255" s="224"/>
      <c r="M255" s="225" t="s">
        <v>153</v>
      </c>
      <c r="N255" s="219"/>
      <c r="O255" s="219"/>
      <c r="P255" s="219"/>
      <c r="Q255" s="219"/>
      <c r="R255" s="183" t="s">
        <v>153</v>
      </c>
      <c r="S255" s="183" t="s">
        <v>153</v>
      </c>
      <c r="T255" s="183" t="s">
        <v>153</v>
      </c>
      <c r="U255" s="183" t="s">
        <v>153</v>
      </c>
      <c r="V255" s="183" t="s">
        <v>153</v>
      </c>
      <c r="W255" s="171" t="s">
        <v>153</v>
      </c>
      <c r="X255" s="171" t="s">
        <v>153</v>
      </c>
      <c r="Y255" s="171" t="s">
        <v>153</v>
      </c>
      <c r="Z255" s="171" t="s">
        <v>153</v>
      </c>
      <c r="AA255" s="171">
        <v>254</v>
      </c>
      <c r="AB255" s="171" t="s">
        <v>153</v>
      </c>
      <c r="AC255" s="183"/>
      <c r="AD255" s="183"/>
      <c r="AE255" s="183"/>
    </row>
    <row r="256" spans="1:31" ht="21.95" customHeight="1">
      <c r="A256" s="228"/>
      <c r="B256" s="220"/>
      <c r="C256" s="406"/>
      <c r="D256" s="407"/>
      <c r="E256" s="408"/>
      <c r="F256" s="409"/>
      <c r="G256" s="221"/>
      <c r="H256" s="222"/>
      <c r="I256" s="223"/>
      <c r="J256" s="410" t="s">
        <v>153</v>
      </c>
      <c r="K256" s="411"/>
      <c r="L256" s="224"/>
      <c r="M256" s="225" t="s">
        <v>153</v>
      </c>
      <c r="N256" s="219"/>
      <c r="O256" s="219"/>
      <c r="P256" s="219"/>
      <c r="Q256" s="219"/>
      <c r="R256" s="183" t="s">
        <v>153</v>
      </c>
      <c r="S256" s="183" t="s">
        <v>153</v>
      </c>
      <c r="T256" s="183" t="s">
        <v>153</v>
      </c>
      <c r="U256" s="183" t="s">
        <v>153</v>
      </c>
      <c r="V256" s="183" t="s">
        <v>153</v>
      </c>
      <c r="W256" s="171" t="s">
        <v>153</v>
      </c>
      <c r="X256" s="171" t="s">
        <v>153</v>
      </c>
      <c r="Y256" s="171" t="s">
        <v>153</v>
      </c>
      <c r="Z256" s="171" t="s">
        <v>153</v>
      </c>
      <c r="AA256" s="171">
        <v>255</v>
      </c>
      <c r="AB256" s="171" t="s">
        <v>153</v>
      </c>
      <c r="AC256" s="183"/>
      <c r="AD256" s="183"/>
      <c r="AE256" s="183"/>
    </row>
    <row r="257" spans="1:31" ht="21.95" customHeight="1">
      <c r="A257" s="228"/>
      <c r="B257" s="220"/>
      <c r="C257" s="406"/>
      <c r="D257" s="407"/>
      <c r="E257" s="408"/>
      <c r="F257" s="409"/>
      <c r="G257" s="221"/>
      <c r="H257" s="222"/>
      <c r="I257" s="223"/>
      <c r="J257" s="410" t="s">
        <v>153</v>
      </c>
      <c r="K257" s="411"/>
      <c r="L257" s="224"/>
      <c r="M257" s="225" t="s">
        <v>153</v>
      </c>
      <c r="N257" s="219"/>
      <c r="O257" s="219"/>
      <c r="P257" s="219"/>
      <c r="Q257" s="219"/>
      <c r="R257" s="183" t="s">
        <v>153</v>
      </c>
      <c r="S257" s="183" t="s">
        <v>153</v>
      </c>
      <c r="T257" s="183" t="s">
        <v>153</v>
      </c>
      <c r="U257" s="183" t="s">
        <v>153</v>
      </c>
      <c r="V257" s="183" t="s">
        <v>153</v>
      </c>
      <c r="W257" s="171" t="s">
        <v>153</v>
      </c>
      <c r="X257" s="171" t="s">
        <v>153</v>
      </c>
      <c r="Y257" s="171" t="s">
        <v>153</v>
      </c>
      <c r="Z257" s="171" t="s">
        <v>153</v>
      </c>
      <c r="AA257" s="171">
        <v>256</v>
      </c>
      <c r="AB257" s="171" t="s">
        <v>153</v>
      </c>
      <c r="AC257" s="183"/>
      <c r="AD257" s="183"/>
      <c r="AE257" s="183"/>
    </row>
    <row r="258" spans="1:31" ht="21.95" customHeight="1">
      <c r="A258" s="228"/>
      <c r="B258" s="220"/>
      <c r="C258" s="406"/>
      <c r="D258" s="407"/>
      <c r="E258" s="408"/>
      <c r="F258" s="409"/>
      <c r="G258" s="221"/>
      <c r="H258" s="222"/>
      <c r="I258" s="223"/>
      <c r="J258" s="410" t="s">
        <v>153</v>
      </c>
      <c r="K258" s="411"/>
      <c r="L258" s="224"/>
      <c r="M258" s="225" t="s">
        <v>153</v>
      </c>
      <c r="N258" s="219"/>
      <c r="O258" s="219"/>
      <c r="P258" s="219"/>
      <c r="Q258" s="219"/>
      <c r="R258" s="183" t="s">
        <v>153</v>
      </c>
      <c r="S258" s="183" t="s">
        <v>153</v>
      </c>
      <c r="T258" s="183" t="s">
        <v>153</v>
      </c>
      <c r="U258" s="183" t="s">
        <v>153</v>
      </c>
      <c r="V258" s="183" t="s">
        <v>153</v>
      </c>
      <c r="W258" s="171" t="s">
        <v>153</v>
      </c>
      <c r="X258" s="171" t="s">
        <v>153</v>
      </c>
      <c r="Y258" s="171" t="s">
        <v>153</v>
      </c>
      <c r="Z258" s="171" t="s">
        <v>153</v>
      </c>
      <c r="AA258" s="171">
        <v>257</v>
      </c>
      <c r="AB258" s="171" t="s">
        <v>153</v>
      </c>
      <c r="AC258" s="183"/>
      <c r="AD258" s="183"/>
      <c r="AE258" s="183"/>
    </row>
    <row r="259" spans="1:31" ht="21.95" customHeight="1">
      <c r="A259" s="228"/>
      <c r="B259" s="220"/>
      <c r="C259" s="406"/>
      <c r="D259" s="407"/>
      <c r="E259" s="408"/>
      <c r="F259" s="409"/>
      <c r="G259" s="221"/>
      <c r="H259" s="222"/>
      <c r="I259" s="223"/>
      <c r="J259" s="410" t="s">
        <v>153</v>
      </c>
      <c r="K259" s="411"/>
      <c r="L259" s="224"/>
      <c r="M259" s="225" t="s">
        <v>153</v>
      </c>
      <c r="N259" s="219"/>
      <c r="O259" s="219"/>
      <c r="P259" s="219"/>
      <c r="Q259" s="219"/>
      <c r="R259" s="183" t="s">
        <v>153</v>
      </c>
      <c r="S259" s="183" t="s">
        <v>153</v>
      </c>
      <c r="T259" s="183" t="s">
        <v>153</v>
      </c>
      <c r="U259" s="183" t="s">
        <v>153</v>
      </c>
      <c r="V259" s="183" t="s">
        <v>153</v>
      </c>
      <c r="W259" s="171" t="s">
        <v>153</v>
      </c>
      <c r="X259" s="171" t="s">
        <v>153</v>
      </c>
      <c r="Y259" s="171" t="s">
        <v>153</v>
      </c>
      <c r="Z259" s="171" t="s">
        <v>153</v>
      </c>
      <c r="AA259" s="171">
        <v>258</v>
      </c>
      <c r="AB259" s="171" t="s">
        <v>153</v>
      </c>
      <c r="AC259" s="183"/>
      <c r="AD259" s="183"/>
      <c r="AE259" s="183"/>
    </row>
    <row r="260" spans="1:31" ht="21.95" customHeight="1">
      <c r="A260" s="228"/>
      <c r="B260" s="220"/>
      <c r="C260" s="418"/>
      <c r="D260" s="419"/>
      <c r="E260" s="408"/>
      <c r="F260" s="409"/>
      <c r="G260" s="221"/>
      <c r="H260" s="222"/>
      <c r="I260" s="223"/>
      <c r="J260" s="410" t="s">
        <v>153</v>
      </c>
      <c r="K260" s="411"/>
      <c r="L260" s="224"/>
      <c r="M260" s="225" t="s">
        <v>153</v>
      </c>
      <c r="N260" s="219"/>
      <c r="O260" s="219"/>
      <c r="P260" s="219"/>
      <c r="Q260" s="219"/>
      <c r="R260" s="183" t="s">
        <v>153</v>
      </c>
      <c r="S260" s="183" t="s">
        <v>153</v>
      </c>
      <c r="T260" s="183" t="s">
        <v>153</v>
      </c>
      <c r="U260" s="183" t="s">
        <v>153</v>
      </c>
      <c r="V260" s="183" t="s">
        <v>153</v>
      </c>
      <c r="W260" s="171" t="s">
        <v>153</v>
      </c>
      <c r="X260" s="171" t="s">
        <v>153</v>
      </c>
      <c r="Y260" s="171" t="s">
        <v>153</v>
      </c>
      <c r="Z260" s="171" t="s">
        <v>153</v>
      </c>
      <c r="AA260" s="171">
        <v>259</v>
      </c>
      <c r="AB260" s="171" t="s">
        <v>153</v>
      </c>
      <c r="AC260" s="183"/>
      <c r="AD260" s="183"/>
      <c r="AE260" s="183"/>
    </row>
    <row r="261" spans="1:31" ht="21.95" customHeight="1">
      <c r="A261" s="228"/>
      <c r="B261" s="220"/>
      <c r="C261" s="418"/>
      <c r="D261" s="419"/>
      <c r="E261" s="408"/>
      <c r="F261" s="409"/>
      <c r="G261" s="221"/>
      <c r="H261" s="222"/>
      <c r="I261" s="227"/>
      <c r="J261" s="410" t="s">
        <v>153</v>
      </c>
      <c r="K261" s="411"/>
      <c r="L261" s="224"/>
      <c r="M261" s="225" t="s">
        <v>153</v>
      </c>
      <c r="N261" s="219"/>
      <c r="O261" s="219"/>
      <c r="P261" s="219"/>
      <c r="Q261" s="219"/>
      <c r="R261" s="183" t="s">
        <v>153</v>
      </c>
      <c r="S261" s="183" t="s">
        <v>153</v>
      </c>
      <c r="T261" s="183" t="s">
        <v>153</v>
      </c>
      <c r="U261" s="183" t="s">
        <v>153</v>
      </c>
      <c r="V261" s="183" t="s">
        <v>153</v>
      </c>
      <c r="W261" s="171" t="s">
        <v>153</v>
      </c>
      <c r="X261" s="171" t="s">
        <v>153</v>
      </c>
      <c r="Y261" s="171" t="s">
        <v>153</v>
      </c>
      <c r="Z261" s="171" t="s">
        <v>153</v>
      </c>
      <c r="AA261" s="171">
        <v>260</v>
      </c>
      <c r="AB261" s="171" t="s">
        <v>153</v>
      </c>
      <c r="AC261" s="183"/>
      <c r="AD261" s="183"/>
      <c r="AE261" s="183"/>
    </row>
    <row r="262" spans="1:31" ht="21.95" customHeight="1">
      <c r="A262" s="228"/>
      <c r="B262" s="220"/>
      <c r="C262" s="418"/>
      <c r="D262" s="419"/>
      <c r="E262" s="408"/>
      <c r="F262" s="409"/>
      <c r="G262" s="221"/>
      <c r="H262" s="222"/>
      <c r="I262" s="227"/>
      <c r="J262" s="410" t="s">
        <v>153</v>
      </c>
      <c r="K262" s="411"/>
      <c r="L262" s="224"/>
      <c r="M262" s="225" t="s">
        <v>153</v>
      </c>
      <c r="N262" s="219"/>
      <c r="O262" s="219"/>
      <c r="P262" s="219"/>
      <c r="Q262" s="219"/>
      <c r="R262" s="183" t="s">
        <v>153</v>
      </c>
      <c r="S262" s="183" t="s">
        <v>153</v>
      </c>
      <c r="T262" s="183" t="s">
        <v>153</v>
      </c>
      <c r="U262" s="183" t="s">
        <v>153</v>
      </c>
      <c r="V262" s="183" t="s">
        <v>153</v>
      </c>
      <c r="W262" s="171" t="s">
        <v>153</v>
      </c>
      <c r="X262" s="171" t="s">
        <v>153</v>
      </c>
      <c r="Y262" s="171" t="s">
        <v>153</v>
      </c>
      <c r="Z262" s="171" t="s">
        <v>153</v>
      </c>
      <c r="AA262" s="171">
        <v>261</v>
      </c>
      <c r="AB262" s="171" t="s">
        <v>153</v>
      </c>
      <c r="AC262" s="183"/>
      <c r="AD262" s="183"/>
      <c r="AE262" s="183"/>
    </row>
    <row r="263" spans="1:31" ht="21.95" customHeight="1">
      <c r="A263" s="228"/>
      <c r="B263" s="220"/>
      <c r="C263" s="418"/>
      <c r="D263" s="419"/>
      <c r="E263" s="408"/>
      <c r="F263" s="409"/>
      <c r="G263" s="221"/>
      <c r="H263" s="222"/>
      <c r="I263" s="227"/>
      <c r="J263" s="410" t="s">
        <v>153</v>
      </c>
      <c r="K263" s="411"/>
      <c r="L263" s="224"/>
      <c r="M263" s="225" t="s">
        <v>153</v>
      </c>
      <c r="N263" s="219"/>
      <c r="O263" s="219"/>
      <c r="P263" s="219"/>
      <c r="Q263" s="219"/>
      <c r="R263" s="183" t="s">
        <v>153</v>
      </c>
      <c r="S263" s="183" t="s">
        <v>153</v>
      </c>
      <c r="T263" s="183" t="s">
        <v>153</v>
      </c>
      <c r="U263" s="183" t="s">
        <v>153</v>
      </c>
      <c r="V263" s="183" t="s">
        <v>153</v>
      </c>
      <c r="W263" s="171" t="s">
        <v>153</v>
      </c>
      <c r="X263" s="171" t="s">
        <v>153</v>
      </c>
      <c r="Y263" s="171" t="s">
        <v>153</v>
      </c>
      <c r="Z263" s="171" t="s">
        <v>153</v>
      </c>
      <c r="AA263" s="171">
        <v>262</v>
      </c>
      <c r="AB263" s="171" t="s">
        <v>153</v>
      </c>
      <c r="AC263" s="183"/>
      <c r="AD263" s="183"/>
      <c r="AE263" s="183"/>
    </row>
    <row r="264" spans="1:31" ht="21.95" customHeight="1">
      <c r="A264" s="228"/>
      <c r="B264" s="220"/>
      <c r="C264" s="418"/>
      <c r="D264" s="419"/>
      <c r="E264" s="408"/>
      <c r="F264" s="409"/>
      <c r="G264" s="221"/>
      <c r="H264" s="222"/>
      <c r="I264" s="227"/>
      <c r="J264" s="410" t="s">
        <v>153</v>
      </c>
      <c r="K264" s="411"/>
      <c r="L264" s="224"/>
      <c r="M264" s="225" t="s">
        <v>153</v>
      </c>
      <c r="N264" s="219"/>
      <c r="O264" s="219"/>
      <c r="P264" s="219"/>
      <c r="Q264" s="219"/>
      <c r="R264" s="183" t="s">
        <v>153</v>
      </c>
      <c r="S264" s="183" t="s">
        <v>153</v>
      </c>
      <c r="T264" s="183" t="s">
        <v>153</v>
      </c>
      <c r="U264" s="183" t="s">
        <v>153</v>
      </c>
      <c r="V264" s="183" t="s">
        <v>153</v>
      </c>
      <c r="W264" s="171" t="s">
        <v>153</v>
      </c>
      <c r="X264" s="171" t="s">
        <v>153</v>
      </c>
      <c r="Y264" s="171" t="s">
        <v>153</v>
      </c>
      <c r="Z264" s="171" t="s">
        <v>153</v>
      </c>
      <c r="AA264" s="171">
        <v>263</v>
      </c>
      <c r="AB264" s="171" t="s">
        <v>153</v>
      </c>
      <c r="AC264" s="183"/>
      <c r="AD264" s="183"/>
      <c r="AE264" s="183"/>
    </row>
    <row r="265" spans="1:31" ht="21.95" customHeight="1">
      <c r="A265" s="228"/>
      <c r="B265" s="220"/>
      <c r="C265" s="418"/>
      <c r="D265" s="419"/>
      <c r="E265" s="408"/>
      <c r="F265" s="409"/>
      <c r="G265" s="221"/>
      <c r="H265" s="222"/>
      <c r="I265" s="227"/>
      <c r="J265" s="410" t="s">
        <v>153</v>
      </c>
      <c r="K265" s="411"/>
      <c r="L265" s="224"/>
      <c r="M265" s="225" t="s">
        <v>153</v>
      </c>
      <c r="N265" s="219"/>
      <c r="O265" s="219"/>
      <c r="P265" s="219"/>
      <c r="Q265" s="219"/>
      <c r="R265" s="183" t="s">
        <v>153</v>
      </c>
      <c r="S265" s="183" t="s">
        <v>153</v>
      </c>
      <c r="T265" s="183" t="s">
        <v>153</v>
      </c>
      <c r="U265" s="183" t="s">
        <v>153</v>
      </c>
      <c r="V265" s="183" t="s">
        <v>153</v>
      </c>
      <c r="W265" s="171" t="s">
        <v>153</v>
      </c>
      <c r="X265" s="171" t="s">
        <v>153</v>
      </c>
      <c r="Y265" s="171" t="s">
        <v>153</v>
      </c>
      <c r="Z265" s="171" t="s">
        <v>153</v>
      </c>
      <c r="AA265" s="171">
        <v>264</v>
      </c>
      <c r="AB265" s="171" t="s">
        <v>153</v>
      </c>
      <c r="AC265" s="183"/>
      <c r="AD265" s="183"/>
      <c r="AE265" s="183"/>
    </row>
    <row r="266" spans="1:31" ht="21.95" customHeight="1">
      <c r="A266" s="228"/>
      <c r="B266" s="220"/>
      <c r="C266" s="418"/>
      <c r="D266" s="419"/>
      <c r="E266" s="408"/>
      <c r="F266" s="409"/>
      <c r="G266" s="221"/>
      <c r="H266" s="222"/>
      <c r="I266" s="227"/>
      <c r="J266" s="410" t="s">
        <v>153</v>
      </c>
      <c r="K266" s="411"/>
      <c r="L266" s="224"/>
      <c r="M266" s="225" t="s">
        <v>153</v>
      </c>
      <c r="N266" s="219"/>
      <c r="O266" s="219"/>
      <c r="P266" s="219"/>
      <c r="Q266" s="219"/>
      <c r="R266" s="183" t="s">
        <v>153</v>
      </c>
      <c r="S266" s="183" t="s">
        <v>153</v>
      </c>
      <c r="T266" s="183" t="s">
        <v>153</v>
      </c>
      <c r="U266" s="183" t="s">
        <v>153</v>
      </c>
      <c r="V266" s="183" t="s">
        <v>153</v>
      </c>
      <c r="W266" s="171" t="s">
        <v>153</v>
      </c>
      <c r="X266" s="171" t="s">
        <v>153</v>
      </c>
      <c r="Y266" s="171" t="s">
        <v>153</v>
      </c>
      <c r="Z266" s="171" t="s">
        <v>153</v>
      </c>
      <c r="AA266" s="171">
        <v>265</v>
      </c>
      <c r="AB266" s="171" t="s">
        <v>153</v>
      </c>
      <c r="AC266" s="183"/>
      <c r="AD266" s="183"/>
      <c r="AE266" s="183"/>
    </row>
    <row r="267" spans="1:31" ht="21.95" customHeight="1">
      <c r="A267" s="228"/>
      <c r="B267" s="220"/>
      <c r="C267" s="418"/>
      <c r="D267" s="419"/>
      <c r="E267" s="408"/>
      <c r="F267" s="409"/>
      <c r="G267" s="221"/>
      <c r="H267" s="222"/>
      <c r="I267" s="227"/>
      <c r="J267" s="410" t="s">
        <v>153</v>
      </c>
      <c r="K267" s="411"/>
      <c r="L267" s="224"/>
      <c r="M267" s="225" t="s">
        <v>153</v>
      </c>
      <c r="N267" s="219"/>
      <c r="O267" s="219"/>
      <c r="P267" s="219"/>
      <c r="Q267" s="219"/>
      <c r="R267" s="183" t="s">
        <v>153</v>
      </c>
      <c r="S267" s="183" t="s">
        <v>153</v>
      </c>
      <c r="T267" s="183" t="s">
        <v>153</v>
      </c>
      <c r="U267" s="183" t="s">
        <v>153</v>
      </c>
      <c r="V267" s="183" t="s">
        <v>153</v>
      </c>
      <c r="W267" s="171" t="s">
        <v>153</v>
      </c>
      <c r="X267" s="171" t="s">
        <v>153</v>
      </c>
      <c r="Y267" s="171" t="s">
        <v>153</v>
      </c>
      <c r="Z267" s="171" t="s">
        <v>153</v>
      </c>
      <c r="AA267" s="171">
        <v>266</v>
      </c>
      <c r="AB267" s="171" t="s">
        <v>153</v>
      </c>
      <c r="AC267" s="183"/>
      <c r="AD267" s="183"/>
      <c r="AE267" s="183"/>
    </row>
    <row r="268" spans="1:31" ht="21.95" customHeight="1">
      <c r="A268" s="228"/>
      <c r="B268" s="220"/>
      <c r="C268" s="418"/>
      <c r="D268" s="419"/>
      <c r="E268" s="408"/>
      <c r="F268" s="409"/>
      <c r="G268" s="221"/>
      <c r="H268" s="222"/>
      <c r="I268" s="227"/>
      <c r="J268" s="410" t="s">
        <v>153</v>
      </c>
      <c r="K268" s="411"/>
      <c r="L268" s="224"/>
      <c r="M268" s="225" t="s">
        <v>153</v>
      </c>
      <c r="N268" s="219"/>
      <c r="O268" s="219"/>
      <c r="P268" s="219"/>
      <c r="Q268" s="219"/>
      <c r="R268" s="183" t="s">
        <v>153</v>
      </c>
      <c r="S268" s="183" t="s">
        <v>153</v>
      </c>
      <c r="T268" s="183" t="s">
        <v>153</v>
      </c>
      <c r="U268" s="183" t="s">
        <v>153</v>
      </c>
      <c r="V268" s="183" t="s">
        <v>153</v>
      </c>
      <c r="W268" s="171" t="s">
        <v>153</v>
      </c>
      <c r="X268" s="171" t="s">
        <v>153</v>
      </c>
      <c r="Y268" s="171" t="s">
        <v>153</v>
      </c>
      <c r="Z268" s="171" t="s">
        <v>153</v>
      </c>
      <c r="AA268" s="171">
        <v>267</v>
      </c>
      <c r="AB268" s="171" t="s">
        <v>153</v>
      </c>
      <c r="AC268" s="183"/>
      <c r="AD268" s="183"/>
      <c r="AE268" s="183"/>
    </row>
    <row r="269" spans="1:31" ht="21.95" customHeight="1">
      <c r="A269" s="228"/>
      <c r="B269" s="220"/>
      <c r="C269" s="418"/>
      <c r="D269" s="419"/>
      <c r="E269" s="408"/>
      <c r="F269" s="409"/>
      <c r="G269" s="221"/>
      <c r="H269" s="222"/>
      <c r="I269" s="227"/>
      <c r="J269" s="410" t="s">
        <v>153</v>
      </c>
      <c r="K269" s="411"/>
      <c r="L269" s="224"/>
      <c r="M269" s="225" t="s">
        <v>153</v>
      </c>
      <c r="N269" s="219"/>
      <c r="O269" s="219"/>
      <c r="P269" s="219"/>
      <c r="Q269" s="219"/>
      <c r="R269" s="183" t="s">
        <v>153</v>
      </c>
      <c r="S269" s="183" t="s">
        <v>153</v>
      </c>
      <c r="T269" s="183" t="s">
        <v>153</v>
      </c>
      <c r="U269" s="183" t="s">
        <v>153</v>
      </c>
      <c r="V269" s="183" t="s">
        <v>153</v>
      </c>
      <c r="W269" s="171" t="s">
        <v>153</v>
      </c>
      <c r="X269" s="171" t="s">
        <v>153</v>
      </c>
      <c r="Y269" s="171" t="s">
        <v>153</v>
      </c>
      <c r="Z269" s="171" t="s">
        <v>153</v>
      </c>
      <c r="AA269" s="171">
        <v>268</v>
      </c>
      <c r="AB269" s="171" t="s">
        <v>153</v>
      </c>
      <c r="AC269" s="183"/>
      <c r="AD269" s="183"/>
      <c r="AE269" s="183"/>
    </row>
    <row r="270" spans="1:31" ht="21.95" customHeight="1">
      <c r="A270" s="228"/>
      <c r="B270" s="220"/>
      <c r="C270" s="418"/>
      <c r="D270" s="419"/>
      <c r="E270" s="408"/>
      <c r="F270" s="409"/>
      <c r="G270" s="221"/>
      <c r="H270" s="222"/>
      <c r="I270" s="227"/>
      <c r="J270" s="410" t="s">
        <v>153</v>
      </c>
      <c r="K270" s="411"/>
      <c r="L270" s="224"/>
      <c r="M270" s="225" t="s">
        <v>153</v>
      </c>
      <c r="N270" s="219"/>
      <c r="O270" s="219"/>
      <c r="P270" s="219"/>
      <c r="Q270" s="219"/>
      <c r="R270" s="183" t="s">
        <v>153</v>
      </c>
      <c r="S270" s="183" t="s">
        <v>153</v>
      </c>
      <c r="T270" s="183" t="s">
        <v>153</v>
      </c>
      <c r="U270" s="183" t="s">
        <v>153</v>
      </c>
      <c r="V270" s="183" t="s">
        <v>153</v>
      </c>
      <c r="W270" s="171" t="s">
        <v>153</v>
      </c>
      <c r="X270" s="171" t="s">
        <v>153</v>
      </c>
      <c r="Y270" s="171" t="s">
        <v>153</v>
      </c>
      <c r="Z270" s="171" t="s">
        <v>153</v>
      </c>
      <c r="AA270" s="171">
        <v>269</v>
      </c>
      <c r="AB270" s="171" t="s">
        <v>153</v>
      </c>
      <c r="AC270" s="183"/>
      <c r="AD270" s="183"/>
      <c r="AE270" s="183"/>
    </row>
    <row r="271" spans="1:31" ht="21.95" customHeight="1" thickBot="1">
      <c r="A271" s="228"/>
      <c r="B271" s="220"/>
      <c r="C271" s="418"/>
      <c r="D271" s="419"/>
      <c r="E271" s="408"/>
      <c r="F271" s="409"/>
      <c r="G271" s="229"/>
      <c r="H271" s="230"/>
      <c r="I271" s="245"/>
      <c r="J271" s="420" t="s">
        <v>153</v>
      </c>
      <c r="K271" s="421"/>
      <c r="L271" s="224"/>
      <c r="M271" s="231" t="s">
        <v>153</v>
      </c>
      <c r="N271" s="219"/>
      <c r="O271" s="219"/>
      <c r="P271" s="219"/>
      <c r="Q271" s="219"/>
      <c r="R271" s="183" t="s">
        <v>153</v>
      </c>
      <c r="S271" s="183" t="s">
        <v>153</v>
      </c>
      <c r="T271" s="183" t="s">
        <v>153</v>
      </c>
      <c r="U271" s="183" t="s">
        <v>153</v>
      </c>
      <c r="V271" s="183" t="s">
        <v>153</v>
      </c>
      <c r="W271" s="171" t="s">
        <v>153</v>
      </c>
      <c r="X271" s="171" t="s">
        <v>153</v>
      </c>
      <c r="Y271" s="171" t="s">
        <v>153</v>
      </c>
      <c r="Z271" s="171" t="s">
        <v>153</v>
      </c>
      <c r="AA271" s="171">
        <v>270</v>
      </c>
      <c r="AB271" s="171" t="s">
        <v>153</v>
      </c>
      <c r="AC271" s="183"/>
      <c r="AD271" s="183"/>
      <c r="AE271" s="183"/>
    </row>
    <row r="272" spans="1:31" ht="24.95" customHeight="1" thickBot="1">
      <c r="A272" s="232"/>
      <c r="B272" s="232"/>
      <c r="C272" s="232"/>
      <c r="D272" s="232"/>
      <c r="E272" s="232"/>
      <c r="F272" s="232"/>
      <c r="G272" s="233"/>
      <c r="H272" s="234"/>
      <c r="I272" s="235" t="s">
        <v>2</v>
      </c>
      <c r="J272" s="422">
        <v>0</v>
      </c>
      <c r="K272" s="423"/>
      <c r="L272" s="236"/>
      <c r="M272" s="232"/>
      <c r="N272" s="172"/>
      <c r="O272" s="176">
        <v>0</v>
      </c>
      <c r="P272" s="176"/>
      <c r="Q272" s="176"/>
      <c r="S272" s="183">
        <v>0</v>
      </c>
      <c r="T272" s="176"/>
      <c r="U272" s="183"/>
      <c r="V272" s="183" t="s">
        <v>153</v>
      </c>
      <c r="W272" s="171" t="s">
        <v>153</v>
      </c>
      <c r="X272" s="171" t="s">
        <v>153</v>
      </c>
      <c r="Y272" s="171" t="s">
        <v>153</v>
      </c>
      <c r="Z272" s="171" t="s">
        <v>153</v>
      </c>
      <c r="AA272" s="171">
        <v>271</v>
      </c>
      <c r="AB272" s="171" t="s">
        <v>153</v>
      </c>
      <c r="AC272" s="176"/>
      <c r="AD272" s="176"/>
      <c r="AE272" s="176"/>
    </row>
    <row r="273" spans="1:31" ht="20.100000000000001" customHeight="1">
      <c r="A273" s="172"/>
      <c r="B273" s="172"/>
      <c r="C273" s="172"/>
      <c r="D273" s="424"/>
      <c r="E273" s="424"/>
      <c r="F273" s="424"/>
      <c r="G273" s="172"/>
      <c r="H273" s="172"/>
      <c r="I273" s="425" t="s">
        <v>32</v>
      </c>
      <c r="J273" s="425"/>
      <c r="K273" s="425"/>
      <c r="L273" s="425"/>
      <c r="M273" s="425"/>
      <c r="N273" s="237"/>
      <c r="P273" s="238"/>
      <c r="Q273" s="238"/>
      <c r="S273" s="183" t="s">
        <v>153</v>
      </c>
      <c r="U273" s="183"/>
      <c r="V273" s="183" t="s">
        <v>153</v>
      </c>
      <c r="W273" s="171" t="s">
        <v>153</v>
      </c>
      <c r="X273" s="171" t="s">
        <v>153</v>
      </c>
      <c r="Y273" s="171" t="s">
        <v>153</v>
      </c>
      <c r="Z273" s="171" t="s">
        <v>153</v>
      </c>
      <c r="AA273" s="171">
        <v>272</v>
      </c>
      <c r="AB273" s="171" t="s">
        <v>153</v>
      </c>
      <c r="AC273" s="176"/>
      <c r="AD273" s="176"/>
      <c r="AE273" s="176"/>
    </row>
    <row r="274" spans="1:31" ht="30" customHeight="1">
      <c r="A274" s="398" t="s">
        <v>154</v>
      </c>
      <c r="B274" s="398"/>
      <c r="C274" s="398"/>
      <c r="E274" s="184" t="s">
        <v>26</v>
      </c>
      <c r="F274" s="184"/>
      <c r="G274" s="184"/>
      <c r="H274" s="184"/>
      <c r="I274" s="184"/>
      <c r="J274" s="184"/>
      <c r="K274" s="184"/>
      <c r="L274" s="184"/>
      <c r="M274" s="184"/>
      <c r="N274" s="185"/>
      <c r="V274" s="183" t="s">
        <v>153</v>
      </c>
      <c r="W274" s="171" t="s">
        <v>129</v>
      </c>
      <c r="Y274" s="171" t="s">
        <v>153</v>
      </c>
      <c r="Z274" s="171" t="s">
        <v>153</v>
      </c>
      <c r="AA274" s="171">
        <v>273</v>
      </c>
      <c r="AB274" s="171" t="s">
        <v>153</v>
      </c>
    </row>
    <row r="275" spans="1:31" ht="20.100000000000001" customHeight="1">
      <c r="B275" s="399" t="s">
        <v>51</v>
      </c>
      <c r="C275" s="399"/>
      <c r="D275" s="399"/>
      <c r="E275" s="173"/>
      <c r="F275" s="173"/>
      <c r="G275" s="173"/>
      <c r="H275" s="173"/>
      <c r="I275" s="173"/>
      <c r="J275" s="400">
        <v>45188</v>
      </c>
      <c r="K275" s="400"/>
      <c r="L275" s="400"/>
      <c r="M275" s="400"/>
      <c r="N275" s="186"/>
      <c r="V275" s="183" t="s">
        <v>153</v>
      </c>
      <c r="W275" s="171" t="s">
        <v>153</v>
      </c>
      <c r="X275" s="171" t="s">
        <v>153</v>
      </c>
      <c r="Y275" s="171" t="s">
        <v>153</v>
      </c>
      <c r="Z275" s="171" t="s">
        <v>153</v>
      </c>
      <c r="AA275" s="171">
        <v>274</v>
      </c>
      <c r="AB275" s="171" t="s">
        <v>153</v>
      </c>
    </row>
    <row r="276" spans="1:31" ht="15" customHeight="1">
      <c r="B276" s="401" t="s">
        <v>11</v>
      </c>
      <c r="C276" s="401"/>
      <c r="D276" s="401"/>
      <c r="E276" s="401"/>
      <c r="F276" s="401"/>
      <c r="G276" s="239"/>
      <c r="H276" s="240"/>
      <c r="I276" s="240"/>
      <c r="J276" s="240"/>
      <c r="K276" s="240"/>
      <c r="L276" s="240"/>
      <c r="M276" s="241"/>
      <c r="N276" s="175"/>
      <c r="V276" s="183" t="s">
        <v>153</v>
      </c>
      <c r="W276" s="171" t="s">
        <v>153</v>
      </c>
      <c r="X276" s="171" t="s">
        <v>153</v>
      </c>
      <c r="Y276" s="171" t="s">
        <v>153</v>
      </c>
      <c r="Z276" s="171" t="s">
        <v>153</v>
      </c>
      <c r="AA276" s="171">
        <v>275</v>
      </c>
      <c r="AB276" s="171" t="s">
        <v>153</v>
      </c>
    </row>
    <row r="277" spans="1:31" ht="30" customHeight="1">
      <c r="B277" s="401"/>
      <c r="C277" s="401"/>
      <c r="D277" s="401"/>
      <c r="E277" s="401"/>
      <c r="F277" s="401"/>
      <c r="G277" s="189" t="s">
        <v>7</v>
      </c>
      <c r="H277" s="402" t="s">
        <v>153</v>
      </c>
      <c r="I277" s="402"/>
      <c r="J277" s="402"/>
      <c r="K277" s="402"/>
      <c r="L277" s="402"/>
      <c r="M277" s="403"/>
      <c r="N277" s="242"/>
      <c r="V277" s="183" t="s">
        <v>153</v>
      </c>
      <c r="W277" s="171" t="s">
        <v>153</v>
      </c>
      <c r="X277" s="171" t="s">
        <v>153</v>
      </c>
      <c r="Y277" s="171" t="s">
        <v>153</v>
      </c>
      <c r="Z277" s="171" t="s">
        <v>153</v>
      </c>
      <c r="AA277" s="171">
        <v>276</v>
      </c>
      <c r="AB277" s="171" t="s">
        <v>153</v>
      </c>
    </row>
    <row r="278" spans="1:31" ht="24.95" customHeight="1">
      <c r="F278" s="243"/>
      <c r="G278" s="193" t="s">
        <v>8</v>
      </c>
      <c r="H278" s="404" t="s">
        <v>153</v>
      </c>
      <c r="I278" s="404"/>
      <c r="J278" s="404"/>
      <c r="K278" s="404"/>
      <c r="L278" s="404"/>
      <c r="M278" s="405"/>
      <c r="N278" s="194"/>
      <c r="V278" s="183" t="s">
        <v>153</v>
      </c>
      <c r="W278" s="171" t="s">
        <v>153</v>
      </c>
      <c r="X278" s="171" t="s">
        <v>153</v>
      </c>
      <c r="Y278" s="171" t="s">
        <v>153</v>
      </c>
      <c r="Z278" s="171" t="s">
        <v>153</v>
      </c>
      <c r="AA278" s="171">
        <v>277</v>
      </c>
      <c r="AB278" s="171" t="s">
        <v>153</v>
      </c>
    </row>
    <row r="279" spans="1:31" ht="24.95" customHeight="1">
      <c r="F279" s="244"/>
      <c r="G279" s="198"/>
      <c r="H279" s="378"/>
      <c r="I279" s="378"/>
      <c r="J279" s="378"/>
      <c r="K279" s="378"/>
      <c r="L279" s="378"/>
      <c r="M279" s="199" t="s">
        <v>50</v>
      </c>
      <c r="N279" s="200"/>
      <c r="V279" s="183" t="s">
        <v>153</v>
      </c>
      <c r="W279" s="171" t="s">
        <v>153</v>
      </c>
      <c r="X279" s="171" t="s">
        <v>153</v>
      </c>
      <c r="Y279" s="171" t="s">
        <v>153</v>
      </c>
      <c r="Z279" s="171" t="s">
        <v>153</v>
      </c>
      <c r="AA279" s="171">
        <v>278</v>
      </c>
      <c r="AB279" s="171" t="s">
        <v>153</v>
      </c>
    </row>
    <row r="280" spans="1:31" ht="20.100000000000001" customHeight="1">
      <c r="F280" s="197"/>
      <c r="G280" s="174" t="s">
        <v>21</v>
      </c>
      <c r="H280" s="379" t="s">
        <v>153</v>
      </c>
      <c r="I280" s="379"/>
      <c r="J280" s="379"/>
      <c r="K280" s="379"/>
      <c r="L280" s="379"/>
      <c r="M280" s="201"/>
      <c r="N280" s="202"/>
      <c r="V280" s="183" t="s">
        <v>153</v>
      </c>
      <c r="W280" s="171" t="s">
        <v>153</v>
      </c>
      <c r="X280" s="171" t="s">
        <v>153</v>
      </c>
      <c r="Y280" s="171" t="s">
        <v>153</v>
      </c>
      <c r="Z280" s="171" t="s">
        <v>153</v>
      </c>
      <c r="AA280" s="171">
        <v>279</v>
      </c>
      <c r="AB280" s="171" t="s">
        <v>153</v>
      </c>
    </row>
    <row r="281" spans="1:31" ht="20.100000000000001" customHeight="1">
      <c r="A281" s="380" t="s">
        <v>25</v>
      </c>
      <c r="B281" s="381"/>
      <c r="C281" s="203" t="s">
        <v>153</v>
      </c>
      <c r="D281" s="173"/>
      <c r="E281" s="173"/>
      <c r="F281" s="173"/>
      <c r="G281" s="173"/>
      <c r="H281" s="173"/>
      <c r="I281" s="173"/>
      <c r="J281" s="173"/>
      <c r="K281" s="173"/>
      <c r="L281" s="173"/>
      <c r="M281" s="173"/>
      <c r="N281" s="173"/>
      <c r="R281" s="183"/>
      <c r="V281" s="183" t="s">
        <v>153</v>
      </c>
      <c r="W281" s="171" t="s">
        <v>153</v>
      </c>
      <c r="X281" s="171" t="s">
        <v>153</v>
      </c>
      <c r="Y281" s="171" t="s">
        <v>153</v>
      </c>
      <c r="Z281" s="171" t="s">
        <v>153</v>
      </c>
      <c r="AA281" s="171">
        <v>280</v>
      </c>
      <c r="AB281" s="171" t="s">
        <v>153</v>
      </c>
    </row>
    <row r="282" spans="1:31" ht="15" customHeight="1">
      <c r="A282" s="382" t="s">
        <v>29</v>
      </c>
      <c r="B282" s="383"/>
      <c r="C282" s="386" t="s">
        <v>153</v>
      </c>
      <c r="D282" s="387"/>
      <c r="E282" s="387"/>
      <c r="F282" s="387"/>
      <c r="G282" s="387"/>
      <c r="H282" s="387"/>
      <c r="I282" s="387"/>
      <c r="J282" s="387"/>
      <c r="K282" s="387"/>
      <c r="L282" s="387"/>
      <c r="M282" s="388"/>
      <c r="N282" s="204"/>
      <c r="V282" s="183" t="s">
        <v>153</v>
      </c>
      <c r="W282" s="171" t="s">
        <v>153</v>
      </c>
      <c r="X282" s="171" t="s">
        <v>153</v>
      </c>
      <c r="Y282" s="171" t="s">
        <v>153</v>
      </c>
      <c r="Z282" s="171" t="s">
        <v>153</v>
      </c>
      <c r="AA282" s="171">
        <v>281</v>
      </c>
      <c r="AB282" s="171" t="s">
        <v>153</v>
      </c>
    </row>
    <row r="283" spans="1:31" ht="15" customHeight="1">
      <c r="A283" s="384"/>
      <c r="B283" s="385"/>
      <c r="C283" s="389"/>
      <c r="D283" s="390"/>
      <c r="E283" s="390"/>
      <c r="F283" s="390"/>
      <c r="G283" s="390"/>
      <c r="H283" s="390"/>
      <c r="I283" s="390"/>
      <c r="J283" s="390"/>
      <c r="K283" s="390"/>
      <c r="L283" s="390"/>
      <c r="M283" s="391"/>
      <c r="N283" s="204"/>
      <c r="V283" s="183" t="s">
        <v>153</v>
      </c>
      <c r="W283" s="171" t="s">
        <v>153</v>
      </c>
      <c r="X283" s="171" t="s">
        <v>153</v>
      </c>
      <c r="Y283" s="171" t="s">
        <v>153</v>
      </c>
      <c r="Z283" s="171" t="s">
        <v>153</v>
      </c>
      <c r="AA283" s="171">
        <v>282</v>
      </c>
      <c r="AB283" s="171" t="s">
        <v>153</v>
      </c>
    </row>
    <row r="284" spans="1:31" ht="15" customHeight="1">
      <c r="A284" s="172"/>
      <c r="B284" s="172"/>
      <c r="C284" s="178"/>
      <c r="D284" s="178"/>
      <c r="E284" s="178"/>
      <c r="F284" s="178"/>
      <c r="G284" s="178"/>
      <c r="H284" s="178"/>
      <c r="I284" s="178"/>
      <c r="J284" s="178"/>
      <c r="K284" s="178"/>
      <c r="L284" s="178"/>
      <c r="M284" s="179" t="s">
        <v>40</v>
      </c>
      <c r="N284" s="177"/>
      <c r="O284" s="180"/>
      <c r="P284" s="180"/>
      <c r="Q284" s="180"/>
      <c r="R284" s="180"/>
      <c r="S284" s="180"/>
      <c r="T284" s="180"/>
      <c r="U284" s="180"/>
      <c r="V284" s="183" t="s">
        <v>153</v>
      </c>
      <c r="W284" s="171" t="s">
        <v>153</v>
      </c>
      <c r="X284" s="171" t="s">
        <v>153</v>
      </c>
      <c r="Y284" s="171" t="s">
        <v>153</v>
      </c>
      <c r="Z284" s="171" t="s">
        <v>153</v>
      </c>
      <c r="AA284" s="171">
        <v>283</v>
      </c>
      <c r="AB284" s="171" t="s">
        <v>153</v>
      </c>
      <c r="AC284" s="180"/>
      <c r="AD284" s="180"/>
      <c r="AE284" s="180"/>
    </row>
    <row r="285" spans="1:31" ht="24.95" customHeight="1">
      <c r="A285" s="205" t="s">
        <v>14</v>
      </c>
      <c r="B285" s="206" t="s">
        <v>15</v>
      </c>
      <c r="C285" s="392" t="s">
        <v>5</v>
      </c>
      <c r="D285" s="393"/>
      <c r="E285" s="394" t="s">
        <v>16</v>
      </c>
      <c r="F285" s="395"/>
      <c r="G285" s="208" t="s">
        <v>4</v>
      </c>
      <c r="H285" s="208" t="s">
        <v>6</v>
      </c>
      <c r="I285" s="207" t="s">
        <v>3</v>
      </c>
      <c r="J285" s="396" t="s">
        <v>1</v>
      </c>
      <c r="K285" s="397"/>
      <c r="L285" s="209" t="s">
        <v>9</v>
      </c>
      <c r="M285" s="210" t="s">
        <v>10</v>
      </c>
      <c r="N285" s="211" t="s">
        <v>95</v>
      </c>
      <c r="O285" s="211" t="s">
        <v>49</v>
      </c>
      <c r="P285" s="211" t="s">
        <v>89</v>
      </c>
      <c r="Q285" s="211" t="s">
        <v>125</v>
      </c>
      <c r="R285" s="181" t="s">
        <v>86</v>
      </c>
      <c r="S285" s="180" t="s">
        <v>128</v>
      </c>
      <c r="T285" s="182"/>
      <c r="U285" s="182"/>
      <c r="V285" s="183" t="s">
        <v>153</v>
      </c>
      <c r="W285" s="171" t="s">
        <v>153</v>
      </c>
      <c r="X285" s="171" t="s">
        <v>153</v>
      </c>
      <c r="Y285" s="171" t="s">
        <v>153</v>
      </c>
      <c r="Z285" s="171" t="s">
        <v>153</v>
      </c>
      <c r="AA285" s="171">
        <v>284</v>
      </c>
      <c r="AB285" s="171" t="s">
        <v>153</v>
      </c>
      <c r="AC285" s="182"/>
      <c r="AD285" s="182"/>
      <c r="AE285" s="182"/>
    </row>
    <row r="286" spans="1:31" ht="21.95" customHeight="1">
      <c r="A286" s="212"/>
      <c r="B286" s="213"/>
      <c r="C286" s="412"/>
      <c r="D286" s="413"/>
      <c r="E286" s="414"/>
      <c r="F286" s="415"/>
      <c r="G286" s="214"/>
      <c r="H286" s="215"/>
      <c r="I286" s="216"/>
      <c r="J286" s="416" t="s">
        <v>153</v>
      </c>
      <c r="K286" s="417"/>
      <c r="L286" s="217"/>
      <c r="M286" s="218" t="s">
        <v>153</v>
      </c>
      <c r="N286" s="219"/>
      <c r="O286" s="219"/>
      <c r="P286" s="219"/>
      <c r="Q286" s="219"/>
      <c r="R286" s="183" t="s">
        <v>153</v>
      </c>
      <c r="S286" s="183" t="s">
        <v>153</v>
      </c>
      <c r="T286" s="183" t="s">
        <v>153</v>
      </c>
      <c r="U286" s="183" t="s">
        <v>153</v>
      </c>
      <c r="V286" s="183" t="s">
        <v>153</v>
      </c>
      <c r="W286" s="171" t="s">
        <v>153</v>
      </c>
      <c r="X286" s="171" t="s">
        <v>153</v>
      </c>
      <c r="Y286" s="171" t="s">
        <v>153</v>
      </c>
      <c r="Z286" s="171" t="s">
        <v>153</v>
      </c>
      <c r="AA286" s="171">
        <v>285</v>
      </c>
      <c r="AB286" s="171" t="s">
        <v>153</v>
      </c>
      <c r="AC286" s="183"/>
      <c r="AD286" s="183"/>
      <c r="AE286" s="183"/>
    </row>
    <row r="287" spans="1:31" ht="21.95" customHeight="1">
      <c r="A287" s="212"/>
      <c r="B287" s="220"/>
      <c r="C287" s="406"/>
      <c r="D287" s="407"/>
      <c r="E287" s="408"/>
      <c r="F287" s="409"/>
      <c r="G287" s="221"/>
      <c r="H287" s="215"/>
      <c r="I287" s="223"/>
      <c r="J287" s="410" t="s">
        <v>153</v>
      </c>
      <c r="K287" s="411"/>
      <c r="L287" s="224"/>
      <c r="M287" s="225" t="s">
        <v>153</v>
      </c>
      <c r="N287" s="219"/>
      <c r="O287" s="219"/>
      <c r="P287" s="219"/>
      <c r="Q287" s="219"/>
      <c r="R287" s="183" t="s">
        <v>153</v>
      </c>
      <c r="S287" s="183" t="s">
        <v>153</v>
      </c>
      <c r="T287" s="183" t="s">
        <v>153</v>
      </c>
      <c r="U287" s="183" t="s">
        <v>153</v>
      </c>
      <c r="V287" s="183" t="s">
        <v>153</v>
      </c>
      <c r="W287" s="171" t="s">
        <v>153</v>
      </c>
      <c r="X287" s="171" t="s">
        <v>153</v>
      </c>
      <c r="Y287" s="171" t="s">
        <v>153</v>
      </c>
      <c r="Z287" s="171" t="s">
        <v>153</v>
      </c>
      <c r="AA287" s="171">
        <v>286</v>
      </c>
      <c r="AB287" s="171" t="s">
        <v>153</v>
      </c>
      <c r="AC287" s="183"/>
      <c r="AD287" s="183"/>
      <c r="AE287" s="183"/>
    </row>
    <row r="288" spans="1:31" ht="21.95" customHeight="1">
      <c r="A288" s="212"/>
      <c r="B288" s="220"/>
      <c r="C288" s="406"/>
      <c r="D288" s="407"/>
      <c r="E288" s="408"/>
      <c r="F288" s="409"/>
      <c r="G288" s="221"/>
      <c r="H288" s="222"/>
      <c r="I288" s="223"/>
      <c r="J288" s="410" t="s">
        <v>153</v>
      </c>
      <c r="K288" s="411"/>
      <c r="L288" s="224"/>
      <c r="M288" s="225" t="s">
        <v>153</v>
      </c>
      <c r="N288" s="219"/>
      <c r="O288" s="219"/>
      <c r="P288" s="219"/>
      <c r="Q288" s="219"/>
      <c r="R288" s="183" t="s">
        <v>153</v>
      </c>
      <c r="S288" s="183" t="s">
        <v>153</v>
      </c>
      <c r="T288" s="183" t="s">
        <v>153</v>
      </c>
      <c r="U288" s="183" t="s">
        <v>153</v>
      </c>
      <c r="V288" s="183" t="s">
        <v>153</v>
      </c>
      <c r="W288" s="171" t="s">
        <v>153</v>
      </c>
      <c r="X288" s="171" t="s">
        <v>153</v>
      </c>
      <c r="Y288" s="171" t="s">
        <v>153</v>
      </c>
      <c r="Z288" s="171" t="s">
        <v>153</v>
      </c>
      <c r="AA288" s="171">
        <v>287</v>
      </c>
      <c r="AB288" s="171" t="s">
        <v>153</v>
      </c>
      <c r="AC288" s="183"/>
      <c r="AD288" s="183"/>
      <c r="AE288" s="183"/>
    </row>
    <row r="289" spans="1:31" ht="21.95" customHeight="1">
      <c r="A289" s="212"/>
      <c r="B289" s="220"/>
      <c r="C289" s="406"/>
      <c r="D289" s="407"/>
      <c r="E289" s="408"/>
      <c r="F289" s="409"/>
      <c r="G289" s="221"/>
      <c r="H289" s="222"/>
      <c r="I289" s="223"/>
      <c r="J289" s="410" t="s">
        <v>153</v>
      </c>
      <c r="K289" s="411"/>
      <c r="L289" s="224"/>
      <c r="M289" s="225" t="s">
        <v>153</v>
      </c>
      <c r="N289" s="219"/>
      <c r="O289" s="219"/>
      <c r="P289" s="219"/>
      <c r="Q289" s="219"/>
      <c r="R289" s="183" t="s">
        <v>153</v>
      </c>
      <c r="S289" s="183" t="s">
        <v>153</v>
      </c>
      <c r="T289" s="183" t="s">
        <v>153</v>
      </c>
      <c r="U289" s="183" t="s">
        <v>153</v>
      </c>
      <c r="V289" s="183" t="s">
        <v>153</v>
      </c>
      <c r="W289" s="171" t="s">
        <v>153</v>
      </c>
      <c r="X289" s="171" t="s">
        <v>153</v>
      </c>
      <c r="Y289" s="171" t="s">
        <v>153</v>
      </c>
      <c r="Z289" s="171" t="s">
        <v>153</v>
      </c>
      <c r="AA289" s="171">
        <v>288</v>
      </c>
      <c r="AB289" s="171" t="s">
        <v>153</v>
      </c>
      <c r="AC289" s="183"/>
      <c r="AD289" s="183"/>
      <c r="AE289" s="183"/>
    </row>
    <row r="290" spans="1:31" ht="21.95" customHeight="1">
      <c r="A290" s="212"/>
      <c r="B290" s="220"/>
      <c r="C290" s="406"/>
      <c r="D290" s="407"/>
      <c r="E290" s="408"/>
      <c r="F290" s="409"/>
      <c r="G290" s="221"/>
      <c r="H290" s="222"/>
      <c r="I290" s="223"/>
      <c r="J290" s="410" t="s">
        <v>153</v>
      </c>
      <c r="K290" s="411"/>
      <c r="L290" s="224"/>
      <c r="M290" s="225" t="s">
        <v>153</v>
      </c>
      <c r="N290" s="219"/>
      <c r="O290" s="219"/>
      <c r="P290" s="219"/>
      <c r="Q290" s="219"/>
      <c r="R290" s="183" t="s">
        <v>153</v>
      </c>
      <c r="S290" s="183" t="s">
        <v>153</v>
      </c>
      <c r="T290" s="183" t="s">
        <v>153</v>
      </c>
      <c r="U290" s="183" t="s">
        <v>153</v>
      </c>
      <c r="V290" s="183" t="s">
        <v>153</v>
      </c>
      <c r="W290" s="171" t="s">
        <v>153</v>
      </c>
      <c r="X290" s="171" t="s">
        <v>153</v>
      </c>
      <c r="Y290" s="171" t="s">
        <v>153</v>
      </c>
      <c r="Z290" s="171" t="s">
        <v>153</v>
      </c>
      <c r="AA290" s="171">
        <v>289</v>
      </c>
      <c r="AB290" s="171" t="s">
        <v>153</v>
      </c>
      <c r="AC290" s="183"/>
      <c r="AD290" s="183"/>
      <c r="AE290" s="183"/>
    </row>
    <row r="291" spans="1:31" ht="21.95" customHeight="1">
      <c r="A291" s="212"/>
      <c r="B291" s="220"/>
      <c r="C291" s="406"/>
      <c r="D291" s="407"/>
      <c r="E291" s="408"/>
      <c r="F291" s="409"/>
      <c r="G291" s="221"/>
      <c r="H291" s="222"/>
      <c r="I291" s="223"/>
      <c r="J291" s="410" t="s">
        <v>153</v>
      </c>
      <c r="K291" s="411"/>
      <c r="L291" s="224"/>
      <c r="M291" s="225" t="s">
        <v>153</v>
      </c>
      <c r="N291" s="219"/>
      <c r="O291" s="219"/>
      <c r="P291" s="219"/>
      <c r="Q291" s="219"/>
      <c r="R291" s="183" t="s">
        <v>153</v>
      </c>
      <c r="S291" s="183" t="s">
        <v>153</v>
      </c>
      <c r="T291" s="183" t="s">
        <v>153</v>
      </c>
      <c r="U291" s="183" t="s">
        <v>153</v>
      </c>
      <c r="V291" s="183" t="s">
        <v>153</v>
      </c>
      <c r="W291" s="171" t="s">
        <v>153</v>
      </c>
      <c r="X291" s="171" t="s">
        <v>153</v>
      </c>
      <c r="Y291" s="171" t="s">
        <v>153</v>
      </c>
      <c r="Z291" s="171" t="s">
        <v>153</v>
      </c>
      <c r="AA291" s="171">
        <v>290</v>
      </c>
      <c r="AB291" s="171" t="s">
        <v>153</v>
      </c>
      <c r="AC291" s="183"/>
      <c r="AD291" s="183"/>
      <c r="AE291" s="183"/>
    </row>
    <row r="292" spans="1:31" ht="21.95" customHeight="1">
      <c r="A292" s="212"/>
      <c r="B292" s="220"/>
      <c r="C292" s="406"/>
      <c r="D292" s="407"/>
      <c r="E292" s="408"/>
      <c r="F292" s="409"/>
      <c r="G292" s="221"/>
      <c r="H292" s="222"/>
      <c r="I292" s="223"/>
      <c r="J292" s="410" t="s">
        <v>153</v>
      </c>
      <c r="K292" s="411"/>
      <c r="L292" s="224"/>
      <c r="M292" s="225" t="s">
        <v>153</v>
      </c>
      <c r="N292" s="219"/>
      <c r="O292" s="219"/>
      <c r="P292" s="219"/>
      <c r="Q292" s="219"/>
      <c r="R292" s="183" t="s">
        <v>153</v>
      </c>
      <c r="S292" s="183" t="s">
        <v>153</v>
      </c>
      <c r="T292" s="183" t="s">
        <v>153</v>
      </c>
      <c r="U292" s="183" t="s">
        <v>153</v>
      </c>
      <c r="V292" s="183" t="s">
        <v>153</v>
      </c>
      <c r="W292" s="171" t="s">
        <v>153</v>
      </c>
      <c r="X292" s="171" t="s">
        <v>153</v>
      </c>
      <c r="Y292" s="171" t="s">
        <v>153</v>
      </c>
      <c r="Z292" s="171" t="s">
        <v>153</v>
      </c>
      <c r="AA292" s="171">
        <v>291</v>
      </c>
      <c r="AB292" s="171" t="s">
        <v>153</v>
      </c>
      <c r="AC292" s="183"/>
      <c r="AD292" s="183"/>
      <c r="AE292" s="183"/>
    </row>
    <row r="293" spans="1:31" ht="21.95" customHeight="1">
      <c r="A293" s="212"/>
      <c r="B293" s="220"/>
      <c r="C293" s="406"/>
      <c r="D293" s="407"/>
      <c r="E293" s="408"/>
      <c r="F293" s="409"/>
      <c r="G293" s="221"/>
      <c r="H293" s="222"/>
      <c r="I293" s="223"/>
      <c r="J293" s="410" t="s">
        <v>153</v>
      </c>
      <c r="K293" s="411"/>
      <c r="L293" s="224"/>
      <c r="M293" s="225" t="s">
        <v>153</v>
      </c>
      <c r="N293" s="219"/>
      <c r="O293" s="219"/>
      <c r="P293" s="219"/>
      <c r="Q293" s="219"/>
      <c r="R293" s="183" t="s">
        <v>153</v>
      </c>
      <c r="S293" s="183" t="s">
        <v>153</v>
      </c>
      <c r="T293" s="183" t="s">
        <v>153</v>
      </c>
      <c r="U293" s="183" t="s">
        <v>153</v>
      </c>
      <c r="V293" s="183" t="s">
        <v>153</v>
      </c>
      <c r="W293" s="171" t="s">
        <v>153</v>
      </c>
      <c r="X293" s="171" t="s">
        <v>153</v>
      </c>
      <c r="Y293" s="171" t="s">
        <v>153</v>
      </c>
      <c r="Z293" s="171" t="s">
        <v>153</v>
      </c>
      <c r="AA293" s="171">
        <v>292</v>
      </c>
      <c r="AB293" s="171" t="s">
        <v>153</v>
      </c>
      <c r="AC293" s="183"/>
      <c r="AD293" s="183"/>
      <c r="AE293" s="183"/>
    </row>
    <row r="294" spans="1:31" ht="21.95" customHeight="1">
      <c r="A294" s="212"/>
      <c r="B294" s="220"/>
      <c r="C294" s="406"/>
      <c r="D294" s="407"/>
      <c r="E294" s="408"/>
      <c r="F294" s="409"/>
      <c r="G294" s="221"/>
      <c r="H294" s="222"/>
      <c r="I294" s="223"/>
      <c r="J294" s="410" t="s">
        <v>153</v>
      </c>
      <c r="K294" s="411"/>
      <c r="L294" s="224"/>
      <c r="M294" s="225" t="s">
        <v>153</v>
      </c>
      <c r="N294" s="219"/>
      <c r="O294" s="219"/>
      <c r="P294" s="219"/>
      <c r="Q294" s="219"/>
      <c r="R294" s="183" t="s">
        <v>153</v>
      </c>
      <c r="S294" s="183" t="s">
        <v>153</v>
      </c>
      <c r="T294" s="183" t="s">
        <v>153</v>
      </c>
      <c r="U294" s="183" t="s">
        <v>153</v>
      </c>
      <c r="V294" s="183" t="s">
        <v>153</v>
      </c>
      <c r="W294" s="171" t="s">
        <v>153</v>
      </c>
      <c r="X294" s="171" t="s">
        <v>153</v>
      </c>
      <c r="Y294" s="171" t="s">
        <v>153</v>
      </c>
      <c r="Z294" s="171" t="s">
        <v>153</v>
      </c>
      <c r="AA294" s="171">
        <v>293</v>
      </c>
      <c r="AB294" s="171" t="s">
        <v>153</v>
      </c>
      <c r="AC294" s="183"/>
      <c r="AD294" s="183"/>
      <c r="AE294" s="183"/>
    </row>
    <row r="295" spans="1:31" ht="21.95" customHeight="1">
      <c r="A295" s="228"/>
      <c r="B295" s="220"/>
      <c r="C295" s="406"/>
      <c r="D295" s="407"/>
      <c r="E295" s="408"/>
      <c r="F295" s="409"/>
      <c r="G295" s="221"/>
      <c r="H295" s="222"/>
      <c r="I295" s="223"/>
      <c r="J295" s="410" t="s">
        <v>153</v>
      </c>
      <c r="K295" s="411"/>
      <c r="L295" s="224"/>
      <c r="M295" s="225" t="s">
        <v>153</v>
      </c>
      <c r="N295" s="219"/>
      <c r="O295" s="219"/>
      <c r="P295" s="219"/>
      <c r="Q295" s="219"/>
      <c r="R295" s="183" t="s">
        <v>153</v>
      </c>
      <c r="S295" s="183" t="s">
        <v>153</v>
      </c>
      <c r="T295" s="183" t="s">
        <v>153</v>
      </c>
      <c r="U295" s="183" t="s">
        <v>153</v>
      </c>
      <c r="V295" s="183" t="s">
        <v>153</v>
      </c>
      <c r="W295" s="171" t="s">
        <v>153</v>
      </c>
      <c r="X295" s="171" t="s">
        <v>153</v>
      </c>
      <c r="Y295" s="171" t="s">
        <v>153</v>
      </c>
      <c r="Z295" s="171" t="s">
        <v>153</v>
      </c>
      <c r="AA295" s="171">
        <v>294</v>
      </c>
      <c r="AB295" s="171" t="s">
        <v>153</v>
      </c>
      <c r="AC295" s="183"/>
      <c r="AD295" s="183"/>
      <c r="AE295" s="183"/>
    </row>
    <row r="296" spans="1:31" ht="21.95" customHeight="1">
      <c r="A296" s="228"/>
      <c r="B296" s="220"/>
      <c r="C296" s="406"/>
      <c r="D296" s="407"/>
      <c r="E296" s="408"/>
      <c r="F296" s="409"/>
      <c r="G296" s="221"/>
      <c r="H296" s="222"/>
      <c r="I296" s="223"/>
      <c r="J296" s="410" t="s">
        <v>153</v>
      </c>
      <c r="K296" s="411"/>
      <c r="L296" s="224"/>
      <c r="M296" s="225" t="s">
        <v>153</v>
      </c>
      <c r="N296" s="219"/>
      <c r="O296" s="219"/>
      <c r="P296" s="219"/>
      <c r="Q296" s="219"/>
      <c r="R296" s="183" t="s">
        <v>153</v>
      </c>
      <c r="S296" s="183" t="s">
        <v>153</v>
      </c>
      <c r="T296" s="183" t="s">
        <v>153</v>
      </c>
      <c r="U296" s="183" t="s">
        <v>153</v>
      </c>
      <c r="V296" s="183" t="s">
        <v>153</v>
      </c>
      <c r="W296" s="171" t="s">
        <v>153</v>
      </c>
      <c r="X296" s="171" t="s">
        <v>153</v>
      </c>
      <c r="Y296" s="171" t="s">
        <v>153</v>
      </c>
      <c r="Z296" s="171" t="s">
        <v>153</v>
      </c>
      <c r="AA296" s="171">
        <v>295</v>
      </c>
      <c r="AB296" s="171" t="s">
        <v>153</v>
      </c>
      <c r="AC296" s="183"/>
      <c r="AD296" s="183"/>
      <c r="AE296" s="183"/>
    </row>
    <row r="297" spans="1:31" ht="21.95" customHeight="1">
      <c r="A297" s="228"/>
      <c r="B297" s="220"/>
      <c r="C297" s="406"/>
      <c r="D297" s="407"/>
      <c r="E297" s="408"/>
      <c r="F297" s="409"/>
      <c r="G297" s="221"/>
      <c r="H297" s="222"/>
      <c r="I297" s="223"/>
      <c r="J297" s="410" t="s">
        <v>153</v>
      </c>
      <c r="K297" s="411"/>
      <c r="L297" s="224"/>
      <c r="M297" s="225" t="s">
        <v>153</v>
      </c>
      <c r="N297" s="219"/>
      <c r="O297" s="219"/>
      <c r="P297" s="219"/>
      <c r="Q297" s="219"/>
      <c r="R297" s="183" t="s">
        <v>153</v>
      </c>
      <c r="S297" s="183" t="s">
        <v>153</v>
      </c>
      <c r="T297" s="183" t="s">
        <v>153</v>
      </c>
      <c r="U297" s="183" t="s">
        <v>153</v>
      </c>
      <c r="V297" s="183" t="s">
        <v>153</v>
      </c>
      <c r="W297" s="171" t="s">
        <v>153</v>
      </c>
      <c r="X297" s="171" t="s">
        <v>153</v>
      </c>
      <c r="Y297" s="171" t="s">
        <v>153</v>
      </c>
      <c r="Z297" s="171" t="s">
        <v>153</v>
      </c>
      <c r="AA297" s="171">
        <v>296</v>
      </c>
      <c r="AB297" s="171" t="s">
        <v>153</v>
      </c>
      <c r="AC297" s="183"/>
      <c r="AD297" s="183"/>
      <c r="AE297" s="183"/>
    </row>
    <row r="298" spans="1:31" ht="21.95" customHeight="1">
      <c r="A298" s="228"/>
      <c r="B298" s="220"/>
      <c r="C298" s="406"/>
      <c r="D298" s="407"/>
      <c r="E298" s="408"/>
      <c r="F298" s="409"/>
      <c r="G298" s="221"/>
      <c r="H298" s="222"/>
      <c r="I298" s="223"/>
      <c r="J298" s="410" t="s">
        <v>153</v>
      </c>
      <c r="K298" s="411"/>
      <c r="L298" s="224"/>
      <c r="M298" s="225" t="s">
        <v>153</v>
      </c>
      <c r="N298" s="219"/>
      <c r="O298" s="219"/>
      <c r="P298" s="219"/>
      <c r="Q298" s="219"/>
      <c r="R298" s="183" t="s">
        <v>153</v>
      </c>
      <c r="S298" s="183" t="s">
        <v>153</v>
      </c>
      <c r="T298" s="183" t="s">
        <v>153</v>
      </c>
      <c r="U298" s="183" t="s">
        <v>153</v>
      </c>
      <c r="V298" s="183" t="s">
        <v>153</v>
      </c>
      <c r="W298" s="171" t="s">
        <v>153</v>
      </c>
      <c r="X298" s="171" t="s">
        <v>153</v>
      </c>
      <c r="Y298" s="171" t="s">
        <v>153</v>
      </c>
      <c r="Z298" s="171" t="s">
        <v>153</v>
      </c>
      <c r="AA298" s="171">
        <v>297</v>
      </c>
      <c r="AB298" s="171" t="s">
        <v>153</v>
      </c>
      <c r="AC298" s="183"/>
      <c r="AD298" s="183"/>
      <c r="AE298" s="183"/>
    </row>
    <row r="299" spans="1:31" ht="21.95" customHeight="1">
      <c r="A299" s="228"/>
      <c r="B299" s="220"/>
      <c r="C299" s="418"/>
      <c r="D299" s="419"/>
      <c r="E299" s="408"/>
      <c r="F299" s="409"/>
      <c r="G299" s="221"/>
      <c r="H299" s="222"/>
      <c r="I299" s="223"/>
      <c r="J299" s="410" t="s">
        <v>153</v>
      </c>
      <c r="K299" s="411"/>
      <c r="L299" s="224"/>
      <c r="M299" s="225" t="s">
        <v>153</v>
      </c>
      <c r="N299" s="219"/>
      <c r="O299" s="219"/>
      <c r="P299" s="219"/>
      <c r="Q299" s="219"/>
      <c r="R299" s="183" t="s">
        <v>153</v>
      </c>
      <c r="S299" s="183" t="s">
        <v>153</v>
      </c>
      <c r="T299" s="183" t="s">
        <v>153</v>
      </c>
      <c r="U299" s="183" t="s">
        <v>153</v>
      </c>
      <c r="V299" s="183" t="s">
        <v>153</v>
      </c>
      <c r="W299" s="171" t="s">
        <v>153</v>
      </c>
      <c r="X299" s="171" t="s">
        <v>153</v>
      </c>
      <c r="Y299" s="171" t="s">
        <v>153</v>
      </c>
      <c r="Z299" s="171" t="s">
        <v>153</v>
      </c>
      <c r="AA299" s="171">
        <v>298</v>
      </c>
      <c r="AB299" s="171" t="s">
        <v>153</v>
      </c>
      <c r="AC299" s="183"/>
      <c r="AD299" s="183"/>
      <c r="AE299" s="183"/>
    </row>
    <row r="300" spans="1:31" ht="21.95" customHeight="1">
      <c r="A300" s="228"/>
      <c r="B300" s="220"/>
      <c r="C300" s="418"/>
      <c r="D300" s="419"/>
      <c r="E300" s="408"/>
      <c r="F300" s="409"/>
      <c r="G300" s="221"/>
      <c r="H300" s="222"/>
      <c r="I300" s="227"/>
      <c r="J300" s="410" t="s">
        <v>153</v>
      </c>
      <c r="K300" s="411"/>
      <c r="L300" s="224"/>
      <c r="M300" s="225" t="s">
        <v>153</v>
      </c>
      <c r="N300" s="219"/>
      <c r="O300" s="219"/>
      <c r="P300" s="219"/>
      <c r="Q300" s="219"/>
      <c r="R300" s="183" t="s">
        <v>153</v>
      </c>
      <c r="S300" s="183" t="s">
        <v>153</v>
      </c>
      <c r="T300" s="183" t="s">
        <v>153</v>
      </c>
      <c r="U300" s="183" t="s">
        <v>153</v>
      </c>
      <c r="V300" s="183" t="s">
        <v>153</v>
      </c>
      <c r="W300" s="171" t="s">
        <v>153</v>
      </c>
      <c r="X300" s="171" t="s">
        <v>153</v>
      </c>
      <c r="Y300" s="171" t="s">
        <v>153</v>
      </c>
      <c r="Z300" s="171" t="s">
        <v>153</v>
      </c>
      <c r="AA300" s="171">
        <v>299</v>
      </c>
      <c r="AB300" s="171" t="s">
        <v>153</v>
      </c>
      <c r="AC300" s="183"/>
      <c r="AD300" s="183"/>
      <c r="AE300" s="183"/>
    </row>
    <row r="301" spans="1:31" ht="21.95" customHeight="1">
      <c r="A301" s="228"/>
      <c r="B301" s="220"/>
      <c r="C301" s="418"/>
      <c r="D301" s="419"/>
      <c r="E301" s="408"/>
      <c r="F301" s="409"/>
      <c r="G301" s="221"/>
      <c r="H301" s="222"/>
      <c r="I301" s="227"/>
      <c r="J301" s="410" t="s">
        <v>153</v>
      </c>
      <c r="K301" s="411"/>
      <c r="L301" s="224"/>
      <c r="M301" s="225" t="s">
        <v>153</v>
      </c>
      <c r="N301" s="219"/>
      <c r="O301" s="219"/>
      <c r="P301" s="219"/>
      <c r="Q301" s="219"/>
      <c r="R301" s="183" t="s">
        <v>153</v>
      </c>
      <c r="S301" s="183" t="s">
        <v>153</v>
      </c>
      <c r="T301" s="183" t="s">
        <v>153</v>
      </c>
      <c r="U301" s="183" t="s">
        <v>153</v>
      </c>
      <c r="V301" s="183" t="s">
        <v>153</v>
      </c>
      <c r="W301" s="171" t="s">
        <v>153</v>
      </c>
      <c r="X301" s="171" t="s">
        <v>153</v>
      </c>
      <c r="Y301" s="171" t="s">
        <v>153</v>
      </c>
      <c r="Z301" s="171" t="s">
        <v>153</v>
      </c>
      <c r="AA301" s="171">
        <v>300</v>
      </c>
      <c r="AB301" s="171" t="s">
        <v>153</v>
      </c>
      <c r="AC301" s="183"/>
      <c r="AD301" s="183"/>
      <c r="AE301" s="183"/>
    </row>
    <row r="302" spans="1:31" ht="21.95" customHeight="1">
      <c r="A302" s="228"/>
      <c r="B302" s="220"/>
      <c r="C302" s="418"/>
      <c r="D302" s="419"/>
      <c r="E302" s="408"/>
      <c r="F302" s="409"/>
      <c r="G302" s="221"/>
      <c r="H302" s="222"/>
      <c r="I302" s="227"/>
      <c r="J302" s="410" t="s">
        <v>153</v>
      </c>
      <c r="K302" s="411"/>
      <c r="L302" s="224"/>
      <c r="M302" s="225" t="s">
        <v>153</v>
      </c>
      <c r="N302" s="219"/>
      <c r="O302" s="219"/>
      <c r="P302" s="219"/>
      <c r="Q302" s="219"/>
      <c r="R302" s="183" t="s">
        <v>153</v>
      </c>
      <c r="S302" s="183" t="s">
        <v>153</v>
      </c>
      <c r="T302" s="183" t="s">
        <v>153</v>
      </c>
      <c r="U302" s="183" t="s">
        <v>153</v>
      </c>
      <c r="V302" s="183" t="s">
        <v>153</v>
      </c>
      <c r="W302" s="171" t="s">
        <v>153</v>
      </c>
      <c r="X302" s="171" t="s">
        <v>153</v>
      </c>
      <c r="Y302" s="171" t="s">
        <v>153</v>
      </c>
      <c r="Z302" s="171" t="s">
        <v>153</v>
      </c>
      <c r="AA302" s="171">
        <v>301</v>
      </c>
      <c r="AB302" s="171" t="s">
        <v>153</v>
      </c>
      <c r="AC302" s="183"/>
      <c r="AD302" s="183"/>
      <c r="AE302" s="183"/>
    </row>
    <row r="303" spans="1:31" ht="21.95" customHeight="1">
      <c r="A303" s="228"/>
      <c r="B303" s="220"/>
      <c r="C303" s="418"/>
      <c r="D303" s="419"/>
      <c r="E303" s="408"/>
      <c r="F303" s="409"/>
      <c r="G303" s="221"/>
      <c r="H303" s="222"/>
      <c r="I303" s="227"/>
      <c r="J303" s="410" t="s">
        <v>153</v>
      </c>
      <c r="K303" s="411"/>
      <c r="L303" s="224"/>
      <c r="M303" s="225" t="s">
        <v>153</v>
      </c>
      <c r="N303" s="219"/>
      <c r="O303" s="219"/>
      <c r="P303" s="219"/>
      <c r="Q303" s="219"/>
      <c r="R303" s="183" t="s">
        <v>153</v>
      </c>
      <c r="S303" s="183" t="s">
        <v>153</v>
      </c>
      <c r="T303" s="183" t="s">
        <v>153</v>
      </c>
      <c r="U303" s="183" t="s">
        <v>153</v>
      </c>
      <c r="V303" s="183" t="s">
        <v>153</v>
      </c>
      <c r="W303" s="171" t="s">
        <v>153</v>
      </c>
      <c r="X303" s="171" t="s">
        <v>153</v>
      </c>
      <c r="Y303" s="171" t="s">
        <v>153</v>
      </c>
      <c r="Z303" s="171" t="s">
        <v>153</v>
      </c>
      <c r="AA303" s="171">
        <v>302</v>
      </c>
      <c r="AB303" s="171" t="s">
        <v>153</v>
      </c>
      <c r="AC303" s="183"/>
      <c r="AD303" s="183"/>
      <c r="AE303" s="183"/>
    </row>
    <row r="304" spans="1:31" ht="21.95" customHeight="1">
      <c r="A304" s="228"/>
      <c r="B304" s="220"/>
      <c r="C304" s="418"/>
      <c r="D304" s="419"/>
      <c r="E304" s="408"/>
      <c r="F304" s="409"/>
      <c r="G304" s="221"/>
      <c r="H304" s="222"/>
      <c r="I304" s="227"/>
      <c r="J304" s="410" t="s">
        <v>153</v>
      </c>
      <c r="K304" s="411"/>
      <c r="L304" s="224"/>
      <c r="M304" s="225" t="s">
        <v>153</v>
      </c>
      <c r="N304" s="219"/>
      <c r="O304" s="219"/>
      <c r="P304" s="219"/>
      <c r="Q304" s="219"/>
      <c r="R304" s="183" t="s">
        <v>153</v>
      </c>
      <c r="S304" s="183" t="s">
        <v>153</v>
      </c>
      <c r="T304" s="183" t="s">
        <v>153</v>
      </c>
      <c r="U304" s="183" t="s">
        <v>153</v>
      </c>
      <c r="V304" s="183" t="s">
        <v>153</v>
      </c>
      <c r="W304" s="171" t="s">
        <v>153</v>
      </c>
      <c r="X304" s="171" t="s">
        <v>153</v>
      </c>
      <c r="Y304" s="171" t="s">
        <v>153</v>
      </c>
      <c r="Z304" s="171" t="s">
        <v>153</v>
      </c>
      <c r="AA304" s="171">
        <v>303</v>
      </c>
      <c r="AB304" s="171" t="s">
        <v>153</v>
      </c>
      <c r="AC304" s="183"/>
      <c r="AD304" s="183"/>
      <c r="AE304" s="183"/>
    </row>
    <row r="305" spans="1:31" ht="21.95" customHeight="1">
      <c r="A305" s="228"/>
      <c r="B305" s="220"/>
      <c r="C305" s="418"/>
      <c r="D305" s="419"/>
      <c r="E305" s="408"/>
      <c r="F305" s="409"/>
      <c r="G305" s="221"/>
      <c r="H305" s="222"/>
      <c r="I305" s="227"/>
      <c r="J305" s="410" t="s">
        <v>153</v>
      </c>
      <c r="K305" s="411"/>
      <c r="L305" s="224"/>
      <c r="M305" s="225" t="s">
        <v>153</v>
      </c>
      <c r="N305" s="219"/>
      <c r="O305" s="219"/>
      <c r="P305" s="219"/>
      <c r="Q305" s="219"/>
      <c r="R305" s="183" t="s">
        <v>153</v>
      </c>
      <c r="S305" s="183" t="s">
        <v>153</v>
      </c>
      <c r="T305" s="183" t="s">
        <v>153</v>
      </c>
      <c r="U305" s="183" t="s">
        <v>153</v>
      </c>
      <c r="V305" s="183" t="s">
        <v>153</v>
      </c>
      <c r="W305" s="171" t="s">
        <v>153</v>
      </c>
      <c r="X305" s="171" t="s">
        <v>153</v>
      </c>
      <c r="Y305" s="171" t="s">
        <v>153</v>
      </c>
      <c r="Z305" s="171" t="s">
        <v>153</v>
      </c>
      <c r="AA305" s="171">
        <v>304</v>
      </c>
      <c r="AB305" s="171" t="s">
        <v>153</v>
      </c>
      <c r="AC305" s="183"/>
      <c r="AD305" s="183"/>
      <c r="AE305" s="183"/>
    </row>
    <row r="306" spans="1:31" ht="21.95" customHeight="1">
      <c r="A306" s="228"/>
      <c r="B306" s="220"/>
      <c r="C306" s="418"/>
      <c r="D306" s="419"/>
      <c r="E306" s="408"/>
      <c r="F306" s="409"/>
      <c r="G306" s="221"/>
      <c r="H306" s="222"/>
      <c r="I306" s="227"/>
      <c r="J306" s="410" t="s">
        <v>153</v>
      </c>
      <c r="K306" s="411"/>
      <c r="L306" s="224"/>
      <c r="M306" s="225" t="s">
        <v>153</v>
      </c>
      <c r="N306" s="219"/>
      <c r="O306" s="219"/>
      <c r="P306" s="219"/>
      <c r="Q306" s="219"/>
      <c r="R306" s="183" t="s">
        <v>153</v>
      </c>
      <c r="S306" s="183" t="s">
        <v>153</v>
      </c>
      <c r="T306" s="183" t="s">
        <v>153</v>
      </c>
      <c r="U306" s="183" t="s">
        <v>153</v>
      </c>
      <c r="V306" s="183" t="s">
        <v>153</v>
      </c>
      <c r="W306" s="171" t="s">
        <v>153</v>
      </c>
      <c r="X306" s="171" t="s">
        <v>153</v>
      </c>
      <c r="Y306" s="171" t="s">
        <v>153</v>
      </c>
      <c r="Z306" s="171" t="s">
        <v>153</v>
      </c>
      <c r="AA306" s="171">
        <v>305</v>
      </c>
      <c r="AB306" s="171" t="s">
        <v>153</v>
      </c>
      <c r="AC306" s="183"/>
      <c r="AD306" s="183"/>
      <c r="AE306" s="183"/>
    </row>
    <row r="307" spans="1:31" ht="21.95" customHeight="1">
      <c r="A307" s="228"/>
      <c r="B307" s="220"/>
      <c r="C307" s="418"/>
      <c r="D307" s="419"/>
      <c r="E307" s="408"/>
      <c r="F307" s="409"/>
      <c r="G307" s="221"/>
      <c r="H307" s="222"/>
      <c r="I307" s="227"/>
      <c r="J307" s="410" t="s">
        <v>153</v>
      </c>
      <c r="K307" s="411"/>
      <c r="L307" s="224"/>
      <c r="M307" s="225" t="s">
        <v>153</v>
      </c>
      <c r="N307" s="219"/>
      <c r="O307" s="219"/>
      <c r="P307" s="219"/>
      <c r="Q307" s="219"/>
      <c r="R307" s="183" t="s">
        <v>153</v>
      </c>
      <c r="S307" s="183" t="s">
        <v>153</v>
      </c>
      <c r="T307" s="183" t="s">
        <v>153</v>
      </c>
      <c r="U307" s="183" t="s">
        <v>153</v>
      </c>
      <c r="V307" s="183" t="s">
        <v>153</v>
      </c>
      <c r="W307" s="171" t="s">
        <v>153</v>
      </c>
      <c r="X307" s="171" t="s">
        <v>153</v>
      </c>
      <c r="Y307" s="171" t="s">
        <v>153</v>
      </c>
      <c r="Z307" s="171" t="s">
        <v>153</v>
      </c>
      <c r="AA307" s="171">
        <v>306</v>
      </c>
      <c r="AB307" s="171" t="s">
        <v>153</v>
      </c>
      <c r="AC307" s="183"/>
      <c r="AD307" s="183"/>
      <c r="AE307" s="183"/>
    </row>
    <row r="308" spans="1:31" ht="21.95" customHeight="1">
      <c r="A308" s="228"/>
      <c r="B308" s="220"/>
      <c r="C308" s="418"/>
      <c r="D308" s="419"/>
      <c r="E308" s="408"/>
      <c r="F308" s="409"/>
      <c r="G308" s="221"/>
      <c r="H308" s="222"/>
      <c r="I308" s="227"/>
      <c r="J308" s="410" t="s">
        <v>153</v>
      </c>
      <c r="K308" s="411"/>
      <c r="L308" s="224"/>
      <c r="M308" s="225" t="s">
        <v>153</v>
      </c>
      <c r="N308" s="219"/>
      <c r="O308" s="219"/>
      <c r="P308" s="219"/>
      <c r="Q308" s="219"/>
      <c r="R308" s="183" t="s">
        <v>153</v>
      </c>
      <c r="S308" s="183" t="s">
        <v>153</v>
      </c>
      <c r="T308" s="183" t="s">
        <v>153</v>
      </c>
      <c r="U308" s="183" t="s">
        <v>153</v>
      </c>
      <c r="V308" s="183" t="s">
        <v>153</v>
      </c>
      <c r="W308" s="171" t="s">
        <v>153</v>
      </c>
      <c r="X308" s="171" t="s">
        <v>153</v>
      </c>
      <c r="Y308" s="171" t="s">
        <v>153</v>
      </c>
      <c r="Z308" s="171" t="s">
        <v>153</v>
      </c>
      <c r="AA308" s="171">
        <v>307</v>
      </c>
      <c r="AB308" s="171" t="s">
        <v>153</v>
      </c>
      <c r="AC308" s="183"/>
      <c r="AD308" s="183"/>
      <c r="AE308" s="183"/>
    </row>
    <row r="309" spans="1:31" ht="21.95" customHeight="1">
      <c r="A309" s="228"/>
      <c r="B309" s="220"/>
      <c r="C309" s="418"/>
      <c r="D309" s="419"/>
      <c r="E309" s="408"/>
      <c r="F309" s="409"/>
      <c r="G309" s="221"/>
      <c r="H309" s="222"/>
      <c r="I309" s="227"/>
      <c r="J309" s="410" t="s">
        <v>153</v>
      </c>
      <c r="K309" s="411"/>
      <c r="L309" s="224"/>
      <c r="M309" s="225" t="s">
        <v>153</v>
      </c>
      <c r="N309" s="219"/>
      <c r="O309" s="219"/>
      <c r="P309" s="219"/>
      <c r="Q309" s="219"/>
      <c r="R309" s="183" t="s">
        <v>153</v>
      </c>
      <c r="S309" s="183" t="s">
        <v>153</v>
      </c>
      <c r="T309" s="183" t="s">
        <v>153</v>
      </c>
      <c r="U309" s="183" t="s">
        <v>153</v>
      </c>
      <c r="V309" s="183" t="s">
        <v>153</v>
      </c>
      <c r="W309" s="171" t="s">
        <v>153</v>
      </c>
      <c r="X309" s="171" t="s">
        <v>153</v>
      </c>
      <c r="Y309" s="171" t="s">
        <v>153</v>
      </c>
      <c r="Z309" s="171" t="s">
        <v>153</v>
      </c>
      <c r="AA309" s="171">
        <v>308</v>
      </c>
      <c r="AB309" s="171" t="s">
        <v>153</v>
      </c>
      <c r="AC309" s="183"/>
      <c r="AD309" s="183"/>
      <c r="AE309" s="183"/>
    </row>
    <row r="310" spans="1:31" ht="21.95" customHeight="1" thickBot="1">
      <c r="A310" s="228"/>
      <c r="B310" s="220"/>
      <c r="C310" s="418"/>
      <c r="D310" s="419"/>
      <c r="E310" s="408"/>
      <c r="F310" s="409"/>
      <c r="G310" s="229"/>
      <c r="H310" s="230"/>
      <c r="I310" s="245"/>
      <c r="J310" s="420" t="s">
        <v>153</v>
      </c>
      <c r="K310" s="421"/>
      <c r="L310" s="224"/>
      <c r="M310" s="231" t="s">
        <v>153</v>
      </c>
      <c r="N310" s="219"/>
      <c r="O310" s="219"/>
      <c r="P310" s="219"/>
      <c r="Q310" s="219"/>
      <c r="R310" s="183" t="s">
        <v>153</v>
      </c>
      <c r="S310" s="183" t="s">
        <v>153</v>
      </c>
      <c r="T310" s="183" t="s">
        <v>153</v>
      </c>
      <c r="U310" s="183" t="s">
        <v>153</v>
      </c>
      <c r="V310" s="183" t="s">
        <v>153</v>
      </c>
      <c r="W310" s="171" t="s">
        <v>153</v>
      </c>
      <c r="X310" s="171" t="s">
        <v>153</v>
      </c>
      <c r="Y310" s="171" t="s">
        <v>153</v>
      </c>
      <c r="Z310" s="171" t="s">
        <v>153</v>
      </c>
      <c r="AA310" s="171">
        <v>309</v>
      </c>
      <c r="AB310" s="171" t="s">
        <v>153</v>
      </c>
      <c r="AC310" s="183"/>
      <c r="AD310" s="183"/>
      <c r="AE310" s="183"/>
    </row>
    <row r="311" spans="1:31" ht="24.95" customHeight="1" thickBot="1">
      <c r="A311" s="232"/>
      <c r="B311" s="232"/>
      <c r="C311" s="232"/>
      <c r="D311" s="232"/>
      <c r="E311" s="232"/>
      <c r="F311" s="232"/>
      <c r="G311" s="233"/>
      <c r="H311" s="234"/>
      <c r="I311" s="235" t="s">
        <v>2</v>
      </c>
      <c r="J311" s="422">
        <v>0</v>
      </c>
      <c r="K311" s="423"/>
      <c r="L311" s="236"/>
      <c r="M311" s="232"/>
      <c r="N311" s="172"/>
      <c r="O311" s="176">
        <v>0</v>
      </c>
      <c r="P311" s="176"/>
      <c r="Q311" s="176"/>
      <c r="S311" s="183">
        <v>0</v>
      </c>
      <c r="T311" s="176"/>
      <c r="U311" s="183"/>
      <c r="V311" s="183" t="s">
        <v>153</v>
      </c>
      <c r="W311" s="171" t="s">
        <v>153</v>
      </c>
      <c r="X311" s="171" t="s">
        <v>153</v>
      </c>
      <c r="Y311" s="171" t="s">
        <v>153</v>
      </c>
      <c r="Z311" s="171" t="s">
        <v>153</v>
      </c>
      <c r="AA311" s="171">
        <v>310</v>
      </c>
      <c r="AB311" s="171" t="s">
        <v>153</v>
      </c>
      <c r="AC311" s="176"/>
      <c r="AD311" s="176"/>
      <c r="AE311" s="176"/>
    </row>
    <row r="312" spans="1:31" ht="20.100000000000001" customHeight="1">
      <c r="A312" s="172"/>
      <c r="B312" s="172"/>
      <c r="C312" s="172"/>
      <c r="D312" s="424"/>
      <c r="E312" s="424"/>
      <c r="F312" s="424"/>
      <c r="G312" s="172"/>
      <c r="H312" s="172"/>
      <c r="I312" s="425" t="s">
        <v>32</v>
      </c>
      <c r="J312" s="425"/>
      <c r="K312" s="425"/>
      <c r="L312" s="425"/>
      <c r="M312" s="425"/>
      <c r="N312" s="237"/>
      <c r="P312" s="238"/>
      <c r="Q312" s="238"/>
      <c r="S312" s="183" t="s">
        <v>153</v>
      </c>
      <c r="U312" s="183"/>
      <c r="V312" s="183" t="s">
        <v>153</v>
      </c>
      <c r="W312" s="171" t="s">
        <v>153</v>
      </c>
      <c r="X312" s="171" t="s">
        <v>153</v>
      </c>
      <c r="Y312" s="171" t="s">
        <v>153</v>
      </c>
      <c r="Z312" s="171" t="s">
        <v>153</v>
      </c>
      <c r="AA312" s="171">
        <v>311</v>
      </c>
      <c r="AB312" s="171" t="s">
        <v>153</v>
      </c>
      <c r="AC312" s="176"/>
      <c r="AD312" s="176"/>
      <c r="AE312" s="176"/>
    </row>
    <row r="313" spans="1:31" ht="30" customHeight="1">
      <c r="A313" s="398" t="s">
        <v>154</v>
      </c>
      <c r="B313" s="398"/>
      <c r="C313" s="398"/>
      <c r="E313" s="184" t="s">
        <v>26</v>
      </c>
      <c r="F313" s="184"/>
      <c r="G313" s="184"/>
      <c r="H313" s="184"/>
      <c r="I313" s="184"/>
      <c r="J313" s="184"/>
      <c r="K313" s="184"/>
      <c r="L313" s="184"/>
      <c r="M313" s="184"/>
      <c r="N313" s="185"/>
      <c r="V313" s="183" t="s">
        <v>153</v>
      </c>
      <c r="W313" s="171" t="s">
        <v>129</v>
      </c>
      <c r="Y313" s="171" t="s">
        <v>153</v>
      </c>
      <c r="Z313" s="171" t="s">
        <v>153</v>
      </c>
      <c r="AA313" s="171">
        <v>312</v>
      </c>
      <c r="AB313" s="171" t="s">
        <v>153</v>
      </c>
    </row>
    <row r="314" spans="1:31" ht="20.100000000000001" customHeight="1">
      <c r="B314" s="399" t="s">
        <v>51</v>
      </c>
      <c r="C314" s="399"/>
      <c r="D314" s="399"/>
      <c r="E314" s="173"/>
      <c r="F314" s="173"/>
      <c r="G314" s="173"/>
      <c r="H314" s="173"/>
      <c r="I314" s="173"/>
      <c r="J314" s="400">
        <v>45188</v>
      </c>
      <c r="K314" s="400"/>
      <c r="L314" s="400"/>
      <c r="M314" s="400"/>
      <c r="N314" s="186"/>
      <c r="V314" s="183" t="s">
        <v>153</v>
      </c>
      <c r="W314" s="171" t="s">
        <v>153</v>
      </c>
      <c r="X314" s="171" t="s">
        <v>153</v>
      </c>
      <c r="Y314" s="171" t="s">
        <v>153</v>
      </c>
      <c r="Z314" s="171" t="s">
        <v>153</v>
      </c>
      <c r="AA314" s="171">
        <v>313</v>
      </c>
      <c r="AB314" s="171" t="s">
        <v>153</v>
      </c>
    </row>
    <row r="315" spans="1:31" ht="15" customHeight="1">
      <c r="B315" s="401" t="s">
        <v>11</v>
      </c>
      <c r="C315" s="401"/>
      <c r="D315" s="401"/>
      <c r="E315" s="401"/>
      <c r="F315" s="401"/>
      <c r="G315" s="239"/>
      <c r="H315" s="240"/>
      <c r="I315" s="240"/>
      <c r="J315" s="240"/>
      <c r="K315" s="240"/>
      <c r="L315" s="240"/>
      <c r="M315" s="241"/>
      <c r="N315" s="175"/>
      <c r="V315" s="183" t="s">
        <v>153</v>
      </c>
      <c r="W315" s="171" t="s">
        <v>153</v>
      </c>
      <c r="X315" s="171" t="s">
        <v>153</v>
      </c>
      <c r="Y315" s="171" t="s">
        <v>153</v>
      </c>
      <c r="Z315" s="171" t="s">
        <v>153</v>
      </c>
      <c r="AA315" s="171">
        <v>314</v>
      </c>
      <c r="AB315" s="171" t="s">
        <v>153</v>
      </c>
    </row>
    <row r="316" spans="1:31" ht="30" customHeight="1">
      <c r="B316" s="401"/>
      <c r="C316" s="401"/>
      <c r="D316" s="401"/>
      <c r="E316" s="401"/>
      <c r="F316" s="401"/>
      <c r="G316" s="189" t="s">
        <v>7</v>
      </c>
      <c r="H316" s="402" t="s">
        <v>153</v>
      </c>
      <c r="I316" s="402"/>
      <c r="J316" s="402"/>
      <c r="K316" s="402"/>
      <c r="L316" s="402"/>
      <c r="M316" s="403"/>
      <c r="N316" s="242"/>
      <c r="V316" s="183" t="s">
        <v>153</v>
      </c>
      <c r="W316" s="171" t="s">
        <v>153</v>
      </c>
      <c r="X316" s="171" t="s">
        <v>153</v>
      </c>
      <c r="Y316" s="171" t="s">
        <v>153</v>
      </c>
      <c r="Z316" s="171" t="s">
        <v>153</v>
      </c>
      <c r="AA316" s="171">
        <v>315</v>
      </c>
      <c r="AB316" s="171" t="s">
        <v>153</v>
      </c>
    </row>
    <row r="317" spans="1:31" ht="24.95" customHeight="1">
      <c r="F317" s="243"/>
      <c r="G317" s="193" t="s">
        <v>8</v>
      </c>
      <c r="H317" s="404" t="s">
        <v>153</v>
      </c>
      <c r="I317" s="404"/>
      <c r="J317" s="404"/>
      <c r="K317" s="404"/>
      <c r="L317" s="404"/>
      <c r="M317" s="405"/>
      <c r="N317" s="194"/>
      <c r="V317" s="183" t="s">
        <v>153</v>
      </c>
      <c r="W317" s="171" t="s">
        <v>153</v>
      </c>
      <c r="X317" s="171" t="s">
        <v>153</v>
      </c>
      <c r="Y317" s="171" t="s">
        <v>153</v>
      </c>
      <c r="Z317" s="171" t="s">
        <v>153</v>
      </c>
      <c r="AA317" s="171">
        <v>316</v>
      </c>
      <c r="AB317" s="171" t="s">
        <v>153</v>
      </c>
    </row>
    <row r="318" spans="1:31" ht="24.95" customHeight="1">
      <c r="F318" s="244"/>
      <c r="G318" s="198"/>
      <c r="H318" s="378"/>
      <c r="I318" s="378"/>
      <c r="J318" s="378"/>
      <c r="K318" s="378"/>
      <c r="L318" s="378"/>
      <c r="M318" s="199" t="s">
        <v>50</v>
      </c>
      <c r="N318" s="200"/>
      <c r="V318" s="183" t="s">
        <v>153</v>
      </c>
      <c r="W318" s="171" t="s">
        <v>153</v>
      </c>
      <c r="X318" s="171" t="s">
        <v>153</v>
      </c>
      <c r="Y318" s="171" t="s">
        <v>153</v>
      </c>
      <c r="Z318" s="171" t="s">
        <v>153</v>
      </c>
      <c r="AA318" s="171">
        <v>317</v>
      </c>
      <c r="AB318" s="171" t="s">
        <v>153</v>
      </c>
    </row>
    <row r="319" spans="1:31" ht="20.100000000000001" customHeight="1">
      <c r="F319" s="197"/>
      <c r="G319" s="174" t="s">
        <v>21</v>
      </c>
      <c r="H319" s="379" t="s">
        <v>153</v>
      </c>
      <c r="I319" s="379"/>
      <c r="J319" s="379"/>
      <c r="K319" s="379"/>
      <c r="L319" s="379"/>
      <c r="M319" s="201"/>
      <c r="N319" s="202"/>
      <c r="V319" s="183" t="s">
        <v>153</v>
      </c>
      <c r="W319" s="171" t="s">
        <v>153</v>
      </c>
      <c r="X319" s="171" t="s">
        <v>153</v>
      </c>
      <c r="Y319" s="171" t="s">
        <v>153</v>
      </c>
      <c r="Z319" s="171" t="s">
        <v>153</v>
      </c>
      <c r="AA319" s="171">
        <v>318</v>
      </c>
      <c r="AB319" s="171" t="s">
        <v>153</v>
      </c>
    </row>
    <row r="320" spans="1:31" ht="20.100000000000001" customHeight="1">
      <c r="A320" s="380" t="s">
        <v>25</v>
      </c>
      <c r="B320" s="381"/>
      <c r="C320" s="203" t="s">
        <v>153</v>
      </c>
      <c r="D320" s="173"/>
      <c r="E320" s="173"/>
      <c r="F320" s="173"/>
      <c r="G320" s="173"/>
      <c r="H320" s="173"/>
      <c r="I320" s="173"/>
      <c r="J320" s="173"/>
      <c r="K320" s="173"/>
      <c r="L320" s="173"/>
      <c r="M320" s="173"/>
      <c r="N320" s="173"/>
      <c r="R320" s="183"/>
      <c r="V320" s="183" t="s">
        <v>153</v>
      </c>
      <c r="W320" s="171" t="s">
        <v>153</v>
      </c>
      <c r="X320" s="171" t="s">
        <v>153</v>
      </c>
      <c r="Y320" s="171" t="s">
        <v>153</v>
      </c>
      <c r="Z320" s="171" t="s">
        <v>153</v>
      </c>
      <c r="AA320" s="171">
        <v>319</v>
      </c>
      <c r="AB320" s="171" t="s">
        <v>153</v>
      </c>
    </row>
    <row r="321" spans="1:31" ht="15" customHeight="1">
      <c r="A321" s="382" t="s">
        <v>29</v>
      </c>
      <c r="B321" s="383"/>
      <c r="C321" s="386" t="s">
        <v>153</v>
      </c>
      <c r="D321" s="387"/>
      <c r="E321" s="387"/>
      <c r="F321" s="387"/>
      <c r="G321" s="387"/>
      <c r="H321" s="387"/>
      <c r="I321" s="387"/>
      <c r="J321" s="387"/>
      <c r="K321" s="387"/>
      <c r="L321" s="387"/>
      <c r="M321" s="388"/>
      <c r="N321" s="204"/>
      <c r="V321" s="183" t="s">
        <v>153</v>
      </c>
      <c r="W321" s="171" t="s">
        <v>153</v>
      </c>
      <c r="X321" s="171" t="s">
        <v>153</v>
      </c>
      <c r="Y321" s="171" t="s">
        <v>153</v>
      </c>
      <c r="Z321" s="171" t="s">
        <v>153</v>
      </c>
      <c r="AA321" s="171">
        <v>320</v>
      </c>
      <c r="AB321" s="171" t="s">
        <v>153</v>
      </c>
    </row>
    <row r="322" spans="1:31" ht="15" customHeight="1">
      <c r="A322" s="384"/>
      <c r="B322" s="385"/>
      <c r="C322" s="389"/>
      <c r="D322" s="390"/>
      <c r="E322" s="390"/>
      <c r="F322" s="390"/>
      <c r="G322" s="390"/>
      <c r="H322" s="390"/>
      <c r="I322" s="390"/>
      <c r="J322" s="390"/>
      <c r="K322" s="390"/>
      <c r="L322" s="390"/>
      <c r="M322" s="391"/>
      <c r="N322" s="204"/>
      <c r="V322" s="183" t="s">
        <v>153</v>
      </c>
      <c r="W322" s="171" t="s">
        <v>153</v>
      </c>
      <c r="X322" s="171" t="s">
        <v>153</v>
      </c>
      <c r="Y322" s="171" t="s">
        <v>153</v>
      </c>
      <c r="Z322" s="171" t="s">
        <v>153</v>
      </c>
      <c r="AA322" s="171">
        <v>321</v>
      </c>
      <c r="AB322" s="171" t="s">
        <v>153</v>
      </c>
    </row>
    <row r="323" spans="1:31" ht="15" customHeight="1">
      <c r="A323" s="172"/>
      <c r="B323" s="172"/>
      <c r="C323" s="178"/>
      <c r="D323" s="178"/>
      <c r="E323" s="178"/>
      <c r="F323" s="178"/>
      <c r="G323" s="178"/>
      <c r="H323" s="178"/>
      <c r="I323" s="178"/>
      <c r="J323" s="178"/>
      <c r="K323" s="178"/>
      <c r="L323" s="178"/>
      <c r="M323" s="179" t="s">
        <v>41</v>
      </c>
      <c r="N323" s="177"/>
      <c r="O323" s="180"/>
      <c r="P323" s="180"/>
      <c r="Q323" s="180"/>
      <c r="R323" s="180"/>
      <c r="S323" s="180"/>
      <c r="T323" s="180"/>
      <c r="U323" s="180"/>
      <c r="V323" s="183" t="s">
        <v>153</v>
      </c>
      <c r="W323" s="171" t="s">
        <v>153</v>
      </c>
      <c r="X323" s="171" t="s">
        <v>153</v>
      </c>
      <c r="Y323" s="171" t="s">
        <v>153</v>
      </c>
      <c r="Z323" s="171" t="s">
        <v>153</v>
      </c>
      <c r="AA323" s="171">
        <v>322</v>
      </c>
      <c r="AB323" s="171" t="s">
        <v>153</v>
      </c>
      <c r="AC323" s="180"/>
      <c r="AD323" s="180"/>
      <c r="AE323" s="180"/>
    </row>
    <row r="324" spans="1:31" ht="24.95" customHeight="1">
      <c r="A324" s="205" t="s">
        <v>14</v>
      </c>
      <c r="B324" s="206" t="s">
        <v>15</v>
      </c>
      <c r="C324" s="392" t="s">
        <v>5</v>
      </c>
      <c r="D324" s="393"/>
      <c r="E324" s="394" t="s">
        <v>16</v>
      </c>
      <c r="F324" s="395"/>
      <c r="G324" s="208" t="s">
        <v>4</v>
      </c>
      <c r="H324" s="208" t="s">
        <v>6</v>
      </c>
      <c r="I324" s="207" t="s">
        <v>3</v>
      </c>
      <c r="J324" s="396" t="s">
        <v>1</v>
      </c>
      <c r="K324" s="397"/>
      <c r="L324" s="209" t="s">
        <v>9</v>
      </c>
      <c r="M324" s="210" t="s">
        <v>10</v>
      </c>
      <c r="N324" s="211" t="s">
        <v>95</v>
      </c>
      <c r="O324" s="211" t="s">
        <v>49</v>
      </c>
      <c r="P324" s="211" t="s">
        <v>89</v>
      </c>
      <c r="Q324" s="211" t="s">
        <v>125</v>
      </c>
      <c r="R324" s="181" t="s">
        <v>86</v>
      </c>
      <c r="S324" s="180" t="s">
        <v>128</v>
      </c>
      <c r="T324" s="182"/>
      <c r="U324" s="182"/>
      <c r="V324" s="183" t="s">
        <v>153</v>
      </c>
      <c r="W324" s="171" t="s">
        <v>153</v>
      </c>
      <c r="X324" s="171" t="s">
        <v>153</v>
      </c>
      <c r="Y324" s="171" t="s">
        <v>153</v>
      </c>
      <c r="Z324" s="171" t="s">
        <v>153</v>
      </c>
      <c r="AA324" s="171">
        <v>323</v>
      </c>
      <c r="AB324" s="171" t="s">
        <v>153</v>
      </c>
      <c r="AC324" s="182"/>
      <c r="AD324" s="182"/>
      <c r="AE324" s="182"/>
    </row>
    <row r="325" spans="1:31" ht="21.95" customHeight="1">
      <c r="A325" s="212"/>
      <c r="B325" s="213"/>
      <c r="C325" s="412"/>
      <c r="D325" s="413"/>
      <c r="E325" s="414"/>
      <c r="F325" s="415"/>
      <c r="G325" s="214"/>
      <c r="H325" s="215"/>
      <c r="I325" s="216"/>
      <c r="J325" s="416" t="s">
        <v>153</v>
      </c>
      <c r="K325" s="417"/>
      <c r="L325" s="217"/>
      <c r="M325" s="218" t="s">
        <v>153</v>
      </c>
      <c r="N325" s="219"/>
      <c r="O325" s="219"/>
      <c r="P325" s="219"/>
      <c r="Q325" s="219"/>
      <c r="R325" s="183" t="s">
        <v>153</v>
      </c>
      <c r="S325" s="183" t="s">
        <v>153</v>
      </c>
      <c r="T325" s="183" t="s">
        <v>153</v>
      </c>
      <c r="U325" s="183" t="s">
        <v>153</v>
      </c>
      <c r="V325" s="183" t="s">
        <v>153</v>
      </c>
      <c r="W325" s="171" t="s">
        <v>153</v>
      </c>
      <c r="X325" s="171" t="s">
        <v>153</v>
      </c>
      <c r="Y325" s="171" t="s">
        <v>153</v>
      </c>
      <c r="Z325" s="171" t="s">
        <v>153</v>
      </c>
      <c r="AA325" s="171">
        <v>324</v>
      </c>
      <c r="AB325" s="171" t="s">
        <v>153</v>
      </c>
      <c r="AC325" s="183"/>
      <c r="AD325" s="183"/>
      <c r="AE325" s="183"/>
    </row>
    <row r="326" spans="1:31" ht="21.95" customHeight="1">
      <c r="A326" s="228"/>
      <c r="B326" s="220"/>
      <c r="C326" s="406"/>
      <c r="D326" s="407"/>
      <c r="E326" s="408"/>
      <c r="F326" s="409"/>
      <c r="G326" s="221"/>
      <c r="H326" s="222"/>
      <c r="I326" s="223"/>
      <c r="J326" s="410" t="s">
        <v>153</v>
      </c>
      <c r="K326" s="411"/>
      <c r="L326" s="224"/>
      <c r="M326" s="225" t="s">
        <v>153</v>
      </c>
      <c r="N326" s="219"/>
      <c r="O326" s="219"/>
      <c r="P326" s="219"/>
      <c r="Q326" s="219"/>
      <c r="R326" s="183" t="s">
        <v>153</v>
      </c>
      <c r="S326" s="183" t="s">
        <v>153</v>
      </c>
      <c r="T326" s="183" t="s">
        <v>153</v>
      </c>
      <c r="U326" s="183" t="s">
        <v>153</v>
      </c>
      <c r="V326" s="183" t="s">
        <v>153</v>
      </c>
      <c r="W326" s="171" t="s">
        <v>153</v>
      </c>
      <c r="X326" s="171" t="s">
        <v>153</v>
      </c>
      <c r="Y326" s="171" t="s">
        <v>153</v>
      </c>
      <c r="Z326" s="171" t="s">
        <v>153</v>
      </c>
      <c r="AA326" s="171">
        <v>325</v>
      </c>
      <c r="AB326" s="171" t="s">
        <v>153</v>
      </c>
      <c r="AC326" s="183"/>
      <c r="AD326" s="183"/>
      <c r="AE326" s="183"/>
    </row>
    <row r="327" spans="1:31" ht="21.95" customHeight="1">
      <c r="A327" s="228"/>
      <c r="B327" s="220"/>
      <c r="C327" s="406"/>
      <c r="D327" s="407"/>
      <c r="E327" s="408"/>
      <c r="F327" s="409"/>
      <c r="G327" s="221"/>
      <c r="H327" s="222"/>
      <c r="I327" s="223"/>
      <c r="J327" s="410" t="s">
        <v>153</v>
      </c>
      <c r="K327" s="411"/>
      <c r="L327" s="224"/>
      <c r="M327" s="225" t="s">
        <v>153</v>
      </c>
      <c r="N327" s="219"/>
      <c r="O327" s="219"/>
      <c r="P327" s="219"/>
      <c r="Q327" s="219"/>
      <c r="R327" s="183" t="s">
        <v>153</v>
      </c>
      <c r="S327" s="183" t="s">
        <v>153</v>
      </c>
      <c r="T327" s="183" t="s">
        <v>153</v>
      </c>
      <c r="U327" s="183" t="s">
        <v>153</v>
      </c>
      <c r="V327" s="183" t="s">
        <v>153</v>
      </c>
      <c r="W327" s="171" t="s">
        <v>153</v>
      </c>
      <c r="X327" s="171" t="s">
        <v>153</v>
      </c>
      <c r="Y327" s="171" t="s">
        <v>153</v>
      </c>
      <c r="Z327" s="171" t="s">
        <v>153</v>
      </c>
      <c r="AA327" s="171">
        <v>326</v>
      </c>
      <c r="AB327" s="171" t="s">
        <v>153</v>
      </c>
      <c r="AC327" s="183"/>
      <c r="AD327" s="183"/>
      <c r="AE327" s="183"/>
    </row>
    <row r="328" spans="1:31" ht="21.95" customHeight="1">
      <c r="A328" s="228"/>
      <c r="B328" s="220"/>
      <c r="C328" s="406"/>
      <c r="D328" s="407"/>
      <c r="E328" s="408"/>
      <c r="F328" s="409"/>
      <c r="G328" s="221"/>
      <c r="H328" s="222"/>
      <c r="I328" s="223"/>
      <c r="J328" s="410" t="s">
        <v>153</v>
      </c>
      <c r="K328" s="411"/>
      <c r="L328" s="224"/>
      <c r="M328" s="225" t="s">
        <v>153</v>
      </c>
      <c r="N328" s="219"/>
      <c r="O328" s="219"/>
      <c r="P328" s="219"/>
      <c r="Q328" s="219"/>
      <c r="R328" s="183" t="s">
        <v>153</v>
      </c>
      <c r="S328" s="183" t="s">
        <v>153</v>
      </c>
      <c r="T328" s="183" t="s">
        <v>153</v>
      </c>
      <c r="U328" s="183" t="s">
        <v>153</v>
      </c>
      <c r="V328" s="183" t="s">
        <v>153</v>
      </c>
      <c r="W328" s="171" t="s">
        <v>153</v>
      </c>
      <c r="X328" s="171" t="s">
        <v>153</v>
      </c>
      <c r="Y328" s="171" t="s">
        <v>153</v>
      </c>
      <c r="Z328" s="171" t="s">
        <v>153</v>
      </c>
      <c r="AA328" s="171">
        <v>327</v>
      </c>
      <c r="AB328" s="171" t="s">
        <v>153</v>
      </c>
      <c r="AC328" s="183"/>
      <c r="AD328" s="183"/>
      <c r="AE328" s="183"/>
    </row>
    <row r="329" spans="1:31" ht="21.95" customHeight="1">
      <c r="A329" s="228"/>
      <c r="B329" s="220"/>
      <c r="C329" s="406"/>
      <c r="D329" s="407"/>
      <c r="E329" s="408"/>
      <c r="F329" s="409"/>
      <c r="G329" s="221"/>
      <c r="H329" s="222"/>
      <c r="I329" s="223"/>
      <c r="J329" s="410" t="s">
        <v>153</v>
      </c>
      <c r="K329" s="411"/>
      <c r="L329" s="224"/>
      <c r="M329" s="225" t="s">
        <v>153</v>
      </c>
      <c r="N329" s="219"/>
      <c r="O329" s="219"/>
      <c r="P329" s="219"/>
      <c r="Q329" s="219"/>
      <c r="R329" s="183" t="s">
        <v>153</v>
      </c>
      <c r="S329" s="183" t="s">
        <v>153</v>
      </c>
      <c r="T329" s="183" t="s">
        <v>153</v>
      </c>
      <c r="U329" s="183" t="s">
        <v>153</v>
      </c>
      <c r="V329" s="183" t="s">
        <v>153</v>
      </c>
      <c r="W329" s="171" t="s">
        <v>153</v>
      </c>
      <c r="X329" s="171" t="s">
        <v>153</v>
      </c>
      <c r="Y329" s="171" t="s">
        <v>153</v>
      </c>
      <c r="Z329" s="171" t="s">
        <v>153</v>
      </c>
      <c r="AA329" s="171">
        <v>328</v>
      </c>
      <c r="AB329" s="171" t="s">
        <v>153</v>
      </c>
      <c r="AC329" s="183"/>
      <c r="AD329" s="183"/>
      <c r="AE329" s="183"/>
    </row>
    <row r="330" spans="1:31" ht="21.95" customHeight="1">
      <c r="A330" s="228"/>
      <c r="B330" s="220"/>
      <c r="C330" s="406"/>
      <c r="D330" s="407"/>
      <c r="E330" s="408"/>
      <c r="F330" s="409"/>
      <c r="G330" s="221"/>
      <c r="H330" s="222"/>
      <c r="I330" s="223"/>
      <c r="J330" s="410" t="s">
        <v>153</v>
      </c>
      <c r="K330" s="411"/>
      <c r="L330" s="224"/>
      <c r="M330" s="225" t="s">
        <v>153</v>
      </c>
      <c r="N330" s="219"/>
      <c r="O330" s="219"/>
      <c r="P330" s="219"/>
      <c r="Q330" s="219"/>
      <c r="R330" s="183" t="s">
        <v>153</v>
      </c>
      <c r="S330" s="183" t="s">
        <v>153</v>
      </c>
      <c r="T330" s="183" t="s">
        <v>153</v>
      </c>
      <c r="U330" s="183" t="s">
        <v>153</v>
      </c>
      <c r="V330" s="183" t="s">
        <v>153</v>
      </c>
      <c r="W330" s="171" t="s">
        <v>153</v>
      </c>
      <c r="X330" s="171" t="s">
        <v>153</v>
      </c>
      <c r="Y330" s="171" t="s">
        <v>153</v>
      </c>
      <c r="Z330" s="171" t="s">
        <v>153</v>
      </c>
      <c r="AA330" s="171">
        <v>329</v>
      </c>
      <c r="AB330" s="171" t="s">
        <v>153</v>
      </c>
      <c r="AC330" s="183"/>
      <c r="AD330" s="183"/>
      <c r="AE330" s="183"/>
    </row>
    <row r="331" spans="1:31" ht="21.95" customHeight="1">
      <c r="A331" s="246"/>
      <c r="B331" s="247"/>
      <c r="C331" s="406"/>
      <c r="D331" s="407"/>
      <c r="E331" s="408"/>
      <c r="F331" s="409"/>
      <c r="G331" s="221"/>
      <c r="H331" s="222"/>
      <c r="I331" s="223"/>
      <c r="J331" s="410" t="s">
        <v>153</v>
      </c>
      <c r="K331" s="411"/>
      <c r="L331" s="224"/>
      <c r="M331" s="225" t="s">
        <v>153</v>
      </c>
      <c r="N331" s="219"/>
      <c r="O331" s="219"/>
      <c r="P331" s="219"/>
      <c r="Q331" s="219"/>
      <c r="R331" s="183" t="s">
        <v>153</v>
      </c>
      <c r="S331" s="183" t="s">
        <v>153</v>
      </c>
      <c r="T331" s="183" t="s">
        <v>153</v>
      </c>
      <c r="U331" s="183" t="s">
        <v>153</v>
      </c>
      <c r="V331" s="183" t="s">
        <v>153</v>
      </c>
      <c r="W331" s="171" t="s">
        <v>153</v>
      </c>
      <c r="X331" s="171" t="s">
        <v>153</v>
      </c>
      <c r="Y331" s="171" t="s">
        <v>153</v>
      </c>
      <c r="Z331" s="171" t="s">
        <v>153</v>
      </c>
      <c r="AA331" s="171">
        <v>330</v>
      </c>
      <c r="AB331" s="171" t="s">
        <v>153</v>
      </c>
      <c r="AC331" s="183"/>
      <c r="AD331" s="183"/>
      <c r="AE331" s="183"/>
    </row>
    <row r="332" spans="1:31" ht="21.95" customHeight="1">
      <c r="A332" s="228"/>
      <c r="B332" s="220"/>
      <c r="C332" s="406"/>
      <c r="D332" s="407"/>
      <c r="E332" s="408"/>
      <c r="F332" s="409"/>
      <c r="G332" s="221"/>
      <c r="H332" s="222"/>
      <c r="I332" s="223"/>
      <c r="J332" s="410" t="s">
        <v>153</v>
      </c>
      <c r="K332" s="411"/>
      <c r="L332" s="224"/>
      <c r="M332" s="225" t="s">
        <v>153</v>
      </c>
      <c r="N332" s="219"/>
      <c r="O332" s="219"/>
      <c r="P332" s="219"/>
      <c r="Q332" s="219"/>
      <c r="R332" s="183" t="s">
        <v>153</v>
      </c>
      <c r="S332" s="183" t="s">
        <v>153</v>
      </c>
      <c r="T332" s="183" t="s">
        <v>153</v>
      </c>
      <c r="U332" s="183" t="s">
        <v>153</v>
      </c>
      <c r="V332" s="183" t="s">
        <v>153</v>
      </c>
      <c r="W332" s="171" t="s">
        <v>153</v>
      </c>
      <c r="X332" s="171" t="s">
        <v>153</v>
      </c>
      <c r="Y332" s="171" t="s">
        <v>153</v>
      </c>
      <c r="Z332" s="171" t="s">
        <v>153</v>
      </c>
      <c r="AA332" s="171">
        <v>331</v>
      </c>
      <c r="AB332" s="171" t="s">
        <v>153</v>
      </c>
      <c r="AC332" s="183"/>
      <c r="AD332" s="183"/>
      <c r="AE332" s="183"/>
    </row>
    <row r="333" spans="1:31" ht="21.95" customHeight="1">
      <c r="A333" s="228"/>
      <c r="B333" s="220"/>
      <c r="C333" s="406"/>
      <c r="D333" s="407"/>
      <c r="E333" s="408"/>
      <c r="F333" s="409"/>
      <c r="G333" s="221"/>
      <c r="H333" s="222"/>
      <c r="I333" s="223"/>
      <c r="J333" s="410" t="s">
        <v>153</v>
      </c>
      <c r="K333" s="411"/>
      <c r="L333" s="224"/>
      <c r="M333" s="225" t="s">
        <v>153</v>
      </c>
      <c r="N333" s="219"/>
      <c r="O333" s="219"/>
      <c r="P333" s="219"/>
      <c r="Q333" s="219"/>
      <c r="R333" s="183" t="s">
        <v>153</v>
      </c>
      <c r="S333" s="183" t="s">
        <v>153</v>
      </c>
      <c r="T333" s="183" t="s">
        <v>153</v>
      </c>
      <c r="U333" s="183" t="s">
        <v>153</v>
      </c>
      <c r="V333" s="183" t="s">
        <v>153</v>
      </c>
      <c r="W333" s="171" t="s">
        <v>153</v>
      </c>
      <c r="X333" s="171" t="s">
        <v>153</v>
      </c>
      <c r="Y333" s="171" t="s">
        <v>153</v>
      </c>
      <c r="Z333" s="171" t="s">
        <v>153</v>
      </c>
      <c r="AA333" s="171">
        <v>332</v>
      </c>
      <c r="AB333" s="171" t="s">
        <v>153</v>
      </c>
      <c r="AC333" s="183"/>
      <c r="AD333" s="183"/>
      <c r="AE333" s="183"/>
    </row>
    <row r="334" spans="1:31" ht="21.95" customHeight="1">
      <c r="A334" s="228"/>
      <c r="B334" s="220"/>
      <c r="C334" s="406"/>
      <c r="D334" s="407"/>
      <c r="E334" s="408"/>
      <c r="F334" s="409"/>
      <c r="G334" s="221"/>
      <c r="H334" s="222"/>
      <c r="I334" s="223"/>
      <c r="J334" s="410" t="s">
        <v>153</v>
      </c>
      <c r="K334" s="411"/>
      <c r="L334" s="224"/>
      <c r="M334" s="225" t="s">
        <v>153</v>
      </c>
      <c r="N334" s="219"/>
      <c r="O334" s="219"/>
      <c r="P334" s="219"/>
      <c r="Q334" s="219"/>
      <c r="R334" s="183" t="s">
        <v>153</v>
      </c>
      <c r="S334" s="183" t="s">
        <v>153</v>
      </c>
      <c r="T334" s="183" t="s">
        <v>153</v>
      </c>
      <c r="U334" s="183" t="s">
        <v>153</v>
      </c>
      <c r="V334" s="183" t="s">
        <v>153</v>
      </c>
      <c r="W334" s="171" t="s">
        <v>153</v>
      </c>
      <c r="X334" s="171" t="s">
        <v>153</v>
      </c>
      <c r="Y334" s="171" t="s">
        <v>153</v>
      </c>
      <c r="Z334" s="171" t="s">
        <v>153</v>
      </c>
      <c r="AA334" s="171">
        <v>333</v>
      </c>
      <c r="AB334" s="171" t="s">
        <v>153</v>
      </c>
      <c r="AC334" s="183"/>
      <c r="AD334" s="183"/>
      <c r="AE334" s="183"/>
    </row>
    <row r="335" spans="1:31" ht="21.95" customHeight="1">
      <c r="A335" s="228"/>
      <c r="B335" s="220"/>
      <c r="C335" s="406"/>
      <c r="D335" s="407"/>
      <c r="E335" s="408"/>
      <c r="F335" s="409"/>
      <c r="G335" s="221"/>
      <c r="H335" s="222"/>
      <c r="I335" s="223"/>
      <c r="J335" s="410" t="s">
        <v>153</v>
      </c>
      <c r="K335" s="411"/>
      <c r="L335" s="224"/>
      <c r="M335" s="225" t="s">
        <v>153</v>
      </c>
      <c r="N335" s="219"/>
      <c r="O335" s="219"/>
      <c r="P335" s="219"/>
      <c r="Q335" s="219"/>
      <c r="R335" s="183" t="s">
        <v>153</v>
      </c>
      <c r="S335" s="183" t="s">
        <v>153</v>
      </c>
      <c r="T335" s="183" t="s">
        <v>153</v>
      </c>
      <c r="U335" s="183" t="s">
        <v>153</v>
      </c>
      <c r="V335" s="183" t="s">
        <v>153</v>
      </c>
      <c r="W335" s="171" t="s">
        <v>153</v>
      </c>
      <c r="X335" s="171" t="s">
        <v>153</v>
      </c>
      <c r="Y335" s="171" t="s">
        <v>153</v>
      </c>
      <c r="Z335" s="171" t="s">
        <v>153</v>
      </c>
      <c r="AA335" s="171">
        <v>334</v>
      </c>
      <c r="AB335" s="171" t="s">
        <v>153</v>
      </c>
      <c r="AC335" s="183"/>
      <c r="AD335" s="183"/>
      <c r="AE335" s="183"/>
    </row>
    <row r="336" spans="1:31" ht="21.95" customHeight="1">
      <c r="A336" s="228"/>
      <c r="B336" s="220"/>
      <c r="C336" s="406"/>
      <c r="D336" s="407"/>
      <c r="E336" s="408"/>
      <c r="F336" s="409"/>
      <c r="G336" s="221"/>
      <c r="H336" s="222"/>
      <c r="I336" s="223"/>
      <c r="J336" s="410" t="s">
        <v>153</v>
      </c>
      <c r="K336" s="411"/>
      <c r="L336" s="224"/>
      <c r="M336" s="225" t="s">
        <v>153</v>
      </c>
      <c r="N336" s="219"/>
      <c r="O336" s="219"/>
      <c r="P336" s="219"/>
      <c r="Q336" s="219"/>
      <c r="R336" s="183" t="s">
        <v>153</v>
      </c>
      <c r="S336" s="183" t="s">
        <v>153</v>
      </c>
      <c r="T336" s="183" t="s">
        <v>153</v>
      </c>
      <c r="U336" s="183" t="s">
        <v>153</v>
      </c>
      <c r="V336" s="183" t="s">
        <v>153</v>
      </c>
      <c r="W336" s="171" t="s">
        <v>153</v>
      </c>
      <c r="X336" s="171" t="s">
        <v>153</v>
      </c>
      <c r="Y336" s="171" t="s">
        <v>153</v>
      </c>
      <c r="Z336" s="171" t="s">
        <v>153</v>
      </c>
      <c r="AA336" s="171">
        <v>335</v>
      </c>
      <c r="AB336" s="171" t="s">
        <v>153</v>
      </c>
      <c r="AC336" s="183"/>
      <c r="AD336" s="183"/>
      <c r="AE336" s="183"/>
    </row>
    <row r="337" spans="1:31" ht="21.95" customHeight="1">
      <c r="A337" s="228"/>
      <c r="B337" s="220"/>
      <c r="C337" s="406"/>
      <c r="D337" s="407"/>
      <c r="E337" s="408"/>
      <c r="F337" s="409"/>
      <c r="G337" s="221"/>
      <c r="H337" s="222"/>
      <c r="I337" s="223"/>
      <c r="J337" s="410" t="s">
        <v>153</v>
      </c>
      <c r="K337" s="411"/>
      <c r="L337" s="224"/>
      <c r="M337" s="225" t="s">
        <v>153</v>
      </c>
      <c r="N337" s="219"/>
      <c r="O337" s="219"/>
      <c r="P337" s="219"/>
      <c r="Q337" s="219"/>
      <c r="R337" s="183" t="s">
        <v>153</v>
      </c>
      <c r="S337" s="183" t="s">
        <v>153</v>
      </c>
      <c r="T337" s="183" t="s">
        <v>153</v>
      </c>
      <c r="U337" s="183" t="s">
        <v>153</v>
      </c>
      <c r="V337" s="183" t="s">
        <v>153</v>
      </c>
      <c r="W337" s="171" t="s">
        <v>153</v>
      </c>
      <c r="X337" s="171" t="s">
        <v>153</v>
      </c>
      <c r="Y337" s="171" t="s">
        <v>153</v>
      </c>
      <c r="Z337" s="171" t="s">
        <v>153</v>
      </c>
      <c r="AA337" s="171">
        <v>336</v>
      </c>
      <c r="AB337" s="171" t="s">
        <v>153</v>
      </c>
      <c r="AC337" s="183"/>
      <c r="AD337" s="183"/>
      <c r="AE337" s="183"/>
    </row>
    <row r="338" spans="1:31" ht="21.95" customHeight="1">
      <c r="A338" s="228"/>
      <c r="B338" s="220"/>
      <c r="C338" s="418"/>
      <c r="D338" s="419"/>
      <c r="E338" s="408"/>
      <c r="F338" s="409"/>
      <c r="G338" s="221"/>
      <c r="H338" s="222"/>
      <c r="I338" s="223"/>
      <c r="J338" s="410" t="s">
        <v>153</v>
      </c>
      <c r="K338" s="411"/>
      <c r="L338" s="224"/>
      <c r="M338" s="225" t="s">
        <v>153</v>
      </c>
      <c r="N338" s="219"/>
      <c r="O338" s="219"/>
      <c r="P338" s="219"/>
      <c r="Q338" s="219"/>
      <c r="R338" s="183" t="s">
        <v>153</v>
      </c>
      <c r="S338" s="183" t="s">
        <v>153</v>
      </c>
      <c r="T338" s="183" t="s">
        <v>153</v>
      </c>
      <c r="U338" s="183" t="s">
        <v>153</v>
      </c>
      <c r="V338" s="183" t="s">
        <v>153</v>
      </c>
      <c r="W338" s="171" t="s">
        <v>153</v>
      </c>
      <c r="X338" s="171" t="s">
        <v>153</v>
      </c>
      <c r="Y338" s="171" t="s">
        <v>153</v>
      </c>
      <c r="Z338" s="171" t="s">
        <v>153</v>
      </c>
      <c r="AA338" s="171">
        <v>337</v>
      </c>
      <c r="AB338" s="171" t="s">
        <v>153</v>
      </c>
      <c r="AC338" s="183"/>
      <c r="AD338" s="183"/>
      <c r="AE338" s="183"/>
    </row>
    <row r="339" spans="1:31" ht="21.95" customHeight="1">
      <c r="A339" s="228"/>
      <c r="B339" s="220"/>
      <c r="C339" s="418"/>
      <c r="D339" s="419"/>
      <c r="E339" s="408"/>
      <c r="F339" s="409"/>
      <c r="G339" s="221"/>
      <c r="H339" s="222"/>
      <c r="I339" s="227"/>
      <c r="J339" s="410" t="s">
        <v>153</v>
      </c>
      <c r="K339" s="411"/>
      <c r="L339" s="224"/>
      <c r="M339" s="225" t="s">
        <v>153</v>
      </c>
      <c r="N339" s="219"/>
      <c r="O339" s="219"/>
      <c r="P339" s="219"/>
      <c r="Q339" s="219"/>
      <c r="R339" s="183" t="s">
        <v>153</v>
      </c>
      <c r="S339" s="183" t="s">
        <v>153</v>
      </c>
      <c r="T339" s="183" t="s">
        <v>153</v>
      </c>
      <c r="U339" s="183" t="s">
        <v>153</v>
      </c>
      <c r="V339" s="183" t="s">
        <v>153</v>
      </c>
      <c r="W339" s="171" t="s">
        <v>153</v>
      </c>
      <c r="X339" s="171" t="s">
        <v>153</v>
      </c>
      <c r="Y339" s="171" t="s">
        <v>153</v>
      </c>
      <c r="Z339" s="171" t="s">
        <v>153</v>
      </c>
      <c r="AA339" s="171">
        <v>338</v>
      </c>
      <c r="AB339" s="171" t="s">
        <v>153</v>
      </c>
      <c r="AC339" s="183"/>
      <c r="AD339" s="183"/>
      <c r="AE339" s="183"/>
    </row>
    <row r="340" spans="1:31" ht="21.95" customHeight="1">
      <c r="A340" s="228"/>
      <c r="B340" s="220"/>
      <c r="C340" s="418"/>
      <c r="D340" s="419"/>
      <c r="E340" s="408"/>
      <c r="F340" s="409"/>
      <c r="G340" s="221"/>
      <c r="H340" s="222"/>
      <c r="I340" s="227"/>
      <c r="J340" s="410" t="s">
        <v>153</v>
      </c>
      <c r="K340" s="411"/>
      <c r="L340" s="224"/>
      <c r="M340" s="225" t="s">
        <v>153</v>
      </c>
      <c r="N340" s="219"/>
      <c r="O340" s="219"/>
      <c r="P340" s="219"/>
      <c r="Q340" s="219"/>
      <c r="R340" s="183" t="s">
        <v>153</v>
      </c>
      <c r="S340" s="183" t="s">
        <v>153</v>
      </c>
      <c r="T340" s="183" t="s">
        <v>153</v>
      </c>
      <c r="U340" s="183" t="s">
        <v>153</v>
      </c>
      <c r="V340" s="183" t="s">
        <v>153</v>
      </c>
      <c r="W340" s="171" t="s">
        <v>153</v>
      </c>
      <c r="X340" s="171" t="s">
        <v>153</v>
      </c>
      <c r="Y340" s="171" t="s">
        <v>153</v>
      </c>
      <c r="Z340" s="171" t="s">
        <v>153</v>
      </c>
      <c r="AA340" s="171">
        <v>339</v>
      </c>
      <c r="AB340" s="171" t="s">
        <v>153</v>
      </c>
      <c r="AC340" s="183"/>
      <c r="AD340" s="183"/>
      <c r="AE340" s="183"/>
    </row>
    <row r="341" spans="1:31" ht="21.95" customHeight="1">
      <c r="A341" s="228"/>
      <c r="B341" s="220"/>
      <c r="C341" s="418"/>
      <c r="D341" s="419"/>
      <c r="E341" s="408"/>
      <c r="F341" s="409"/>
      <c r="G341" s="221"/>
      <c r="H341" s="222"/>
      <c r="I341" s="227"/>
      <c r="J341" s="410" t="s">
        <v>153</v>
      </c>
      <c r="K341" s="411"/>
      <c r="L341" s="224"/>
      <c r="M341" s="225" t="s">
        <v>153</v>
      </c>
      <c r="N341" s="219"/>
      <c r="O341" s="219"/>
      <c r="P341" s="219"/>
      <c r="Q341" s="219"/>
      <c r="R341" s="183" t="s">
        <v>153</v>
      </c>
      <c r="S341" s="183" t="s">
        <v>153</v>
      </c>
      <c r="T341" s="183" t="s">
        <v>153</v>
      </c>
      <c r="U341" s="183" t="s">
        <v>153</v>
      </c>
      <c r="V341" s="183" t="s">
        <v>153</v>
      </c>
      <c r="W341" s="171" t="s">
        <v>153</v>
      </c>
      <c r="X341" s="171" t="s">
        <v>153</v>
      </c>
      <c r="Y341" s="171" t="s">
        <v>153</v>
      </c>
      <c r="Z341" s="171" t="s">
        <v>153</v>
      </c>
      <c r="AA341" s="171">
        <v>340</v>
      </c>
      <c r="AB341" s="171" t="s">
        <v>153</v>
      </c>
      <c r="AC341" s="183"/>
      <c r="AD341" s="183"/>
      <c r="AE341" s="183"/>
    </row>
    <row r="342" spans="1:31" ht="21.95" customHeight="1">
      <c r="A342" s="228"/>
      <c r="B342" s="220"/>
      <c r="C342" s="418"/>
      <c r="D342" s="419"/>
      <c r="E342" s="408"/>
      <c r="F342" s="409"/>
      <c r="G342" s="221"/>
      <c r="H342" s="222"/>
      <c r="I342" s="227"/>
      <c r="J342" s="410" t="s">
        <v>153</v>
      </c>
      <c r="K342" s="411"/>
      <c r="L342" s="224"/>
      <c r="M342" s="225" t="s">
        <v>153</v>
      </c>
      <c r="N342" s="219"/>
      <c r="O342" s="219"/>
      <c r="P342" s="219"/>
      <c r="Q342" s="219"/>
      <c r="R342" s="183" t="s">
        <v>153</v>
      </c>
      <c r="S342" s="183" t="s">
        <v>153</v>
      </c>
      <c r="T342" s="183" t="s">
        <v>153</v>
      </c>
      <c r="U342" s="183" t="s">
        <v>153</v>
      </c>
      <c r="V342" s="183" t="s">
        <v>153</v>
      </c>
      <c r="W342" s="171" t="s">
        <v>153</v>
      </c>
      <c r="X342" s="171" t="s">
        <v>153</v>
      </c>
      <c r="Y342" s="171" t="s">
        <v>153</v>
      </c>
      <c r="Z342" s="171" t="s">
        <v>153</v>
      </c>
      <c r="AA342" s="171">
        <v>341</v>
      </c>
      <c r="AB342" s="171" t="s">
        <v>153</v>
      </c>
      <c r="AC342" s="183"/>
      <c r="AD342" s="183"/>
      <c r="AE342" s="183"/>
    </row>
    <row r="343" spans="1:31" ht="21.95" customHeight="1">
      <c r="A343" s="228"/>
      <c r="B343" s="220"/>
      <c r="C343" s="418"/>
      <c r="D343" s="419"/>
      <c r="E343" s="408"/>
      <c r="F343" s="409"/>
      <c r="G343" s="221"/>
      <c r="H343" s="222"/>
      <c r="I343" s="227"/>
      <c r="J343" s="410" t="s">
        <v>153</v>
      </c>
      <c r="K343" s="411"/>
      <c r="L343" s="224"/>
      <c r="M343" s="225" t="s">
        <v>153</v>
      </c>
      <c r="N343" s="219"/>
      <c r="O343" s="219"/>
      <c r="P343" s="219"/>
      <c r="Q343" s="219"/>
      <c r="R343" s="183" t="s">
        <v>153</v>
      </c>
      <c r="S343" s="183" t="s">
        <v>153</v>
      </c>
      <c r="T343" s="183" t="s">
        <v>153</v>
      </c>
      <c r="U343" s="183" t="s">
        <v>153</v>
      </c>
      <c r="V343" s="183" t="s">
        <v>153</v>
      </c>
      <c r="W343" s="171" t="s">
        <v>153</v>
      </c>
      <c r="X343" s="171" t="s">
        <v>153</v>
      </c>
      <c r="Y343" s="171" t="s">
        <v>153</v>
      </c>
      <c r="Z343" s="171" t="s">
        <v>153</v>
      </c>
      <c r="AA343" s="171">
        <v>342</v>
      </c>
      <c r="AB343" s="171" t="s">
        <v>153</v>
      </c>
      <c r="AC343" s="183"/>
      <c r="AD343" s="183"/>
      <c r="AE343" s="183"/>
    </row>
    <row r="344" spans="1:31" ht="21.95" customHeight="1">
      <c r="A344" s="228"/>
      <c r="B344" s="220"/>
      <c r="C344" s="418"/>
      <c r="D344" s="419"/>
      <c r="E344" s="408"/>
      <c r="F344" s="409"/>
      <c r="G344" s="221"/>
      <c r="H344" s="222"/>
      <c r="I344" s="227"/>
      <c r="J344" s="410" t="s">
        <v>153</v>
      </c>
      <c r="K344" s="411"/>
      <c r="L344" s="224"/>
      <c r="M344" s="225" t="s">
        <v>153</v>
      </c>
      <c r="N344" s="219"/>
      <c r="O344" s="219"/>
      <c r="P344" s="219"/>
      <c r="Q344" s="219"/>
      <c r="R344" s="183" t="s">
        <v>153</v>
      </c>
      <c r="S344" s="183" t="s">
        <v>153</v>
      </c>
      <c r="T344" s="183" t="s">
        <v>153</v>
      </c>
      <c r="U344" s="183" t="s">
        <v>153</v>
      </c>
      <c r="V344" s="183" t="s">
        <v>153</v>
      </c>
      <c r="W344" s="171" t="s">
        <v>153</v>
      </c>
      <c r="X344" s="171" t="s">
        <v>153</v>
      </c>
      <c r="Y344" s="171" t="s">
        <v>153</v>
      </c>
      <c r="Z344" s="171" t="s">
        <v>153</v>
      </c>
      <c r="AA344" s="171">
        <v>343</v>
      </c>
      <c r="AB344" s="171" t="s">
        <v>153</v>
      </c>
      <c r="AC344" s="183"/>
      <c r="AD344" s="183"/>
      <c r="AE344" s="183"/>
    </row>
    <row r="345" spans="1:31" ht="21.95" customHeight="1">
      <c r="A345" s="228"/>
      <c r="B345" s="220"/>
      <c r="C345" s="418"/>
      <c r="D345" s="419"/>
      <c r="E345" s="408"/>
      <c r="F345" s="409"/>
      <c r="G345" s="221"/>
      <c r="H345" s="222"/>
      <c r="I345" s="227"/>
      <c r="J345" s="410" t="s">
        <v>153</v>
      </c>
      <c r="K345" s="411"/>
      <c r="L345" s="224"/>
      <c r="M345" s="225" t="s">
        <v>153</v>
      </c>
      <c r="N345" s="219"/>
      <c r="O345" s="219"/>
      <c r="P345" s="219"/>
      <c r="Q345" s="219"/>
      <c r="R345" s="183" t="s">
        <v>153</v>
      </c>
      <c r="S345" s="183" t="s">
        <v>153</v>
      </c>
      <c r="T345" s="183" t="s">
        <v>153</v>
      </c>
      <c r="U345" s="183" t="s">
        <v>153</v>
      </c>
      <c r="V345" s="183" t="s">
        <v>153</v>
      </c>
      <c r="W345" s="171" t="s">
        <v>153</v>
      </c>
      <c r="X345" s="171" t="s">
        <v>153</v>
      </c>
      <c r="Y345" s="171" t="s">
        <v>153</v>
      </c>
      <c r="Z345" s="171" t="s">
        <v>153</v>
      </c>
      <c r="AA345" s="171">
        <v>344</v>
      </c>
      <c r="AB345" s="171" t="s">
        <v>153</v>
      </c>
      <c r="AC345" s="183"/>
      <c r="AD345" s="183"/>
      <c r="AE345" s="183"/>
    </row>
    <row r="346" spans="1:31" ht="21.95" customHeight="1">
      <c r="A346" s="228"/>
      <c r="B346" s="220"/>
      <c r="C346" s="418"/>
      <c r="D346" s="419"/>
      <c r="E346" s="408"/>
      <c r="F346" s="409"/>
      <c r="G346" s="221"/>
      <c r="H346" s="222"/>
      <c r="I346" s="227"/>
      <c r="J346" s="410" t="s">
        <v>153</v>
      </c>
      <c r="K346" s="411"/>
      <c r="L346" s="224"/>
      <c r="M346" s="225" t="s">
        <v>153</v>
      </c>
      <c r="N346" s="219"/>
      <c r="O346" s="219"/>
      <c r="P346" s="219"/>
      <c r="Q346" s="219"/>
      <c r="R346" s="183" t="s">
        <v>153</v>
      </c>
      <c r="S346" s="183" t="s">
        <v>153</v>
      </c>
      <c r="T346" s="183" t="s">
        <v>153</v>
      </c>
      <c r="U346" s="183" t="s">
        <v>153</v>
      </c>
      <c r="V346" s="183" t="s">
        <v>153</v>
      </c>
      <c r="W346" s="171" t="s">
        <v>153</v>
      </c>
      <c r="X346" s="171" t="s">
        <v>153</v>
      </c>
      <c r="Y346" s="171" t="s">
        <v>153</v>
      </c>
      <c r="Z346" s="171" t="s">
        <v>153</v>
      </c>
      <c r="AA346" s="171">
        <v>345</v>
      </c>
      <c r="AB346" s="171" t="s">
        <v>153</v>
      </c>
      <c r="AC346" s="183"/>
      <c r="AD346" s="183"/>
      <c r="AE346" s="183"/>
    </row>
    <row r="347" spans="1:31" ht="21.95" customHeight="1">
      <c r="A347" s="228"/>
      <c r="B347" s="220"/>
      <c r="C347" s="418"/>
      <c r="D347" s="419"/>
      <c r="E347" s="408"/>
      <c r="F347" s="409"/>
      <c r="G347" s="221"/>
      <c r="H347" s="222"/>
      <c r="I347" s="227"/>
      <c r="J347" s="410" t="s">
        <v>153</v>
      </c>
      <c r="K347" s="411"/>
      <c r="L347" s="224"/>
      <c r="M347" s="225" t="s">
        <v>153</v>
      </c>
      <c r="N347" s="219"/>
      <c r="O347" s="219"/>
      <c r="P347" s="219"/>
      <c r="Q347" s="219"/>
      <c r="R347" s="183" t="s">
        <v>153</v>
      </c>
      <c r="S347" s="183" t="s">
        <v>153</v>
      </c>
      <c r="T347" s="183" t="s">
        <v>153</v>
      </c>
      <c r="U347" s="183" t="s">
        <v>153</v>
      </c>
      <c r="V347" s="183" t="s">
        <v>153</v>
      </c>
      <c r="W347" s="171" t="s">
        <v>153</v>
      </c>
      <c r="X347" s="171" t="s">
        <v>153</v>
      </c>
      <c r="Y347" s="171" t="s">
        <v>153</v>
      </c>
      <c r="Z347" s="171" t="s">
        <v>153</v>
      </c>
      <c r="AA347" s="171">
        <v>346</v>
      </c>
      <c r="AB347" s="171" t="s">
        <v>153</v>
      </c>
      <c r="AC347" s="183"/>
      <c r="AD347" s="183"/>
      <c r="AE347" s="183"/>
    </row>
    <row r="348" spans="1:31" ht="21.95" customHeight="1">
      <c r="A348" s="228"/>
      <c r="B348" s="220"/>
      <c r="C348" s="418"/>
      <c r="D348" s="419"/>
      <c r="E348" s="408"/>
      <c r="F348" s="409"/>
      <c r="G348" s="221"/>
      <c r="H348" s="222"/>
      <c r="I348" s="227"/>
      <c r="J348" s="410" t="s">
        <v>153</v>
      </c>
      <c r="K348" s="411"/>
      <c r="L348" s="224"/>
      <c r="M348" s="225" t="s">
        <v>153</v>
      </c>
      <c r="N348" s="219"/>
      <c r="O348" s="219"/>
      <c r="P348" s="219"/>
      <c r="Q348" s="219"/>
      <c r="R348" s="183" t="s">
        <v>153</v>
      </c>
      <c r="S348" s="183" t="s">
        <v>153</v>
      </c>
      <c r="T348" s="183" t="s">
        <v>153</v>
      </c>
      <c r="U348" s="183" t="s">
        <v>153</v>
      </c>
      <c r="V348" s="183" t="s">
        <v>153</v>
      </c>
      <c r="W348" s="171" t="s">
        <v>153</v>
      </c>
      <c r="X348" s="171" t="s">
        <v>153</v>
      </c>
      <c r="Y348" s="171" t="s">
        <v>153</v>
      </c>
      <c r="Z348" s="171" t="s">
        <v>153</v>
      </c>
      <c r="AA348" s="171">
        <v>347</v>
      </c>
      <c r="AB348" s="171" t="s">
        <v>153</v>
      </c>
      <c r="AC348" s="183"/>
      <c r="AD348" s="183"/>
      <c r="AE348" s="183"/>
    </row>
    <row r="349" spans="1:31" ht="21.95" customHeight="1" thickBot="1">
      <c r="A349" s="228"/>
      <c r="B349" s="220"/>
      <c r="C349" s="418"/>
      <c r="D349" s="419"/>
      <c r="E349" s="408"/>
      <c r="F349" s="409"/>
      <c r="G349" s="229"/>
      <c r="H349" s="230"/>
      <c r="I349" s="245"/>
      <c r="J349" s="420" t="s">
        <v>153</v>
      </c>
      <c r="K349" s="421"/>
      <c r="L349" s="224"/>
      <c r="M349" s="231" t="s">
        <v>153</v>
      </c>
      <c r="N349" s="219"/>
      <c r="O349" s="219"/>
      <c r="P349" s="219"/>
      <c r="Q349" s="219"/>
      <c r="R349" s="183" t="s">
        <v>153</v>
      </c>
      <c r="S349" s="183" t="s">
        <v>153</v>
      </c>
      <c r="T349" s="183" t="s">
        <v>153</v>
      </c>
      <c r="U349" s="183" t="s">
        <v>153</v>
      </c>
      <c r="V349" s="183" t="s">
        <v>153</v>
      </c>
      <c r="W349" s="171" t="s">
        <v>153</v>
      </c>
      <c r="X349" s="171" t="s">
        <v>153</v>
      </c>
      <c r="Y349" s="171" t="s">
        <v>153</v>
      </c>
      <c r="Z349" s="171" t="s">
        <v>153</v>
      </c>
      <c r="AA349" s="171">
        <v>348</v>
      </c>
      <c r="AB349" s="171" t="s">
        <v>153</v>
      </c>
      <c r="AC349" s="183"/>
      <c r="AD349" s="183"/>
      <c r="AE349" s="183"/>
    </row>
    <row r="350" spans="1:31" ht="24.95" customHeight="1" thickBot="1">
      <c r="A350" s="232"/>
      <c r="B350" s="232"/>
      <c r="C350" s="232"/>
      <c r="D350" s="232"/>
      <c r="E350" s="232"/>
      <c r="F350" s="232"/>
      <c r="G350" s="233"/>
      <c r="H350" s="234"/>
      <c r="I350" s="235" t="s">
        <v>2</v>
      </c>
      <c r="J350" s="422">
        <v>0</v>
      </c>
      <c r="K350" s="423"/>
      <c r="L350" s="236"/>
      <c r="M350" s="232"/>
      <c r="N350" s="172"/>
      <c r="O350" s="176">
        <v>0</v>
      </c>
      <c r="P350" s="176"/>
      <c r="Q350" s="176"/>
      <c r="S350" s="183">
        <v>0</v>
      </c>
      <c r="T350" s="176"/>
      <c r="U350" s="183"/>
      <c r="V350" s="183" t="s">
        <v>153</v>
      </c>
      <c r="W350" s="171" t="s">
        <v>153</v>
      </c>
      <c r="X350" s="171" t="s">
        <v>153</v>
      </c>
      <c r="Y350" s="171" t="s">
        <v>153</v>
      </c>
      <c r="Z350" s="171" t="s">
        <v>153</v>
      </c>
      <c r="AA350" s="171">
        <v>349</v>
      </c>
      <c r="AB350" s="171" t="s">
        <v>153</v>
      </c>
      <c r="AC350" s="176"/>
      <c r="AD350" s="176"/>
      <c r="AE350" s="176"/>
    </row>
    <row r="351" spans="1:31" ht="20.100000000000001" customHeight="1">
      <c r="A351" s="172"/>
      <c r="B351" s="172"/>
      <c r="C351" s="172"/>
      <c r="D351" s="424"/>
      <c r="E351" s="424"/>
      <c r="F351" s="424"/>
      <c r="G351" s="172"/>
      <c r="H351" s="172"/>
      <c r="I351" s="425" t="s">
        <v>32</v>
      </c>
      <c r="J351" s="425"/>
      <c r="K351" s="425"/>
      <c r="L351" s="425"/>
      <c r="M351" s="425"/>
      <c r="N351" s="237"/>
      <c r="P351" s="238"/>
      <c r="Q351" s="238"/>
      <c r="S351" s="183" t="s">
        <v>153</v>
      </c>
      <c r="U351" s="183"/>
      <c r="V351" s="183" t="s">
        <v>153</v>
      </c>
      <c r="W351" s="171" t="s">
        <v>153</v>
      </c>
      <c r="X351" s="171" t="s">
        <v>153</v>
      </c>
      <c r="Y351" s="171" t="s">
        <v>153</v>
      </c>
      <c r="Z351" s="171" t="s">
        <v>153</v>
      </c>
      <c r="AA351" s="171">
        <v>350</v>
      </c>
      <c r="AB351" s="171" t="s">
        <v>153</v>
      </c>
      <c r="AC351" s="176"/>
      <c r="AD351" s="176"/>
      <c r="AE351" s="176"/>
    </row>
    <row r="352" spans="1:31" ht="30" customHeight="1">
      <c r="A352" s="398" t="s">
        <v>154</v>
      </c>
      <c r="B352" s="398"/>
      <c r="C352" s="398"/>
      <c r="E352" s="184" t="s">
        <v>26</v>
      </c>
      <c r="F352" s="184"/>
      <c r="G352" s="184"/>
      <c r="H352" s="184"/>
      <c r="I352" s="184"/>
      <c r="J352" s="184"/>
      <c r="K352" s="184"/>
      <c r="L352" s="184"/>
      <c r="M352" s="184"/>
      <c r="N352" s="185"/>
      <c r="V352" s="183" t="s">
        <v>153</v>
      </c>
      <c r="W352" s="171" t="s">
        <v>129</v>
      </c>
      <c r="Y352" s="171" t="s">
        <v>153</v>
      </c>
      <c r="Z352" s="171" t="s">
        <v>153</v>
      </c>
      <c r="AA352" s="171">
        <v>351</v>
      </c>
      <c r="AB352" s="171" t="s">
        <v>153</v>
      </c>
    </row>
    <row r="353" spans="1:31" ht="20.100000000000001" customHeight="1">
      <c r="B353" s="399" t="s">
        <v>51</v>
      </c>
      <c r="C353" s="399"/>
      <c r="D353" s="399"/>
      <c r="E353" s="173"/>
      <c r="F353" s="173"/>
      <c r="G353" s="173"/>
      <c r="H353" s="173"/>
      <c r="I353" s="173"/>
      <c r="J353" s="400">
        <v>45188</v>
      </c>
      <c r="K353" s="400"/>
      <c r="L353" s="400"/>
      <c r="M353" s="400"/>
      <c r="N353" s="186"/>
      <c r="V353" s="183" t="s">
        <v>153</v>
      </c>
      <c r="W353" s="171" t="s">
        <v>153</v>
      </c>
      <c r="X353" s="171" t="s">
        <v>153</v>
      </c>
      <c r="Y353" s="171" t="s">
        <v>153</v>
      </c>
      <c r="Z353" s="171" t="s">
        <v>153</v>
      </c>
      <c r="AA353" s="171">
        <v>352</v>
      </c>
      <c r="AB353" s="171" t="s">
        <v>153</v>
      </c>
    </row>
    <row r="354" spans="1:31" ht="15" customHeight="1">
      <c r="B354" s="401" t="s">
        <v>11</v>
      </c>
      <c r="C354" s="401"/>
      <c r="D354" s="401"/>
      <c r="E354" s="401"/>
      <c r="F354" s="401"/>
      <c r="G354" s="239"/>
      <c r="H354" s="240"/>
      <c r="I354" s="240"/>
      <c r="J354" s="240"/>
      <c r="K354" s="240"/>
      <c r="L354" s="240"/>
      <c r="M354" s="241"/>
      <c r="N354" s="175"/>
      <c r="V354" s="183" t="s">
        <v>153</v>
      </c>
      <c r="W354" s="171" t="s">
        <v>153</v>
      </c>
      <c r="X354" s="171" t="s">
        <v>153</v>
      </c>
      <c r="Y354" s="171" t="s">
        <v>153</v>
      </c>
      <c r="Z354" s="171" t="s">
        <v>153</v>
      </c>
      <c r="AA354" s="171">
        <v>353</v>
      </c>
      <c r="AB354" s="171" t="s">
        <v>153</v>
      </c>
    </row>
    <row r="355" spans="1:31" ht="30" customHeight="1">
      <c r="B355" s="401"/>
      <c r="C355" s="401"/>
      <c r="D355" s="401"/>
      <c r="E355" s="401"/>
      <c r="F355" s="401"/>
      <c r="G355" s="189" t="s">
        <v>7</v>
      </c>
      <c r="H355" s="402" t="s">
        <v>153</v>
      </c>
      <c r="I355" s="402"/>
      <c r="J355" s="402"/>
      <c r="K355" s="402"/>
      <c r="L355" s="402"/>
      <c r="M355" s="403"/>
      <c r="N355" s="242"/>
      <c r="V355" s="183" t="s">
        <v>153</v>
      </c>
      <c r="W355" s="171" t="s">
        <v>153</v>
      </c>
      <c r="X355" s="171" t="s">
        <v>153</v>
      </c>
      <c r="Y355" s="171" t="s">
        <v>153</v>
      </c>
      <c r="Z355" s="171" t="s">
        <v>153</v>
      </c>
      <c r="AA355" s="171">
        <v>354</v>
      </c>
      <c r="AB355" s="171" t="s">
        <v>153</v>
      </c>
    </row>
    <row r="356" spans="1:31" ht="24.95" customHeight="1">
      <c r="F356" s="243"/>
      <c r="G356" s="193" t="s">
        <v>8</v>
      </c>
      <c r="H356" s="404" t="s">
        <v>153</v>
      </c>
      <c r="I356" s="404"/>
      <c r="J356" s="404"/>
      <c r="K356" s="404"/>
      <c r="L356" s="404"/>
      <c r="M356" s="405"/>
      <c r="N356" s="194"/>
      <c r="V356" s="183" t="s">
        <v>153</v>
      </c>
      <c r="W356" s="171" t="s">
        <v>153</v>
      </c>
      <c r="X356" s="171" t="s">
        <v>153</v>
      </c>
      <c r="Y356" s="171" t="s">
        <v>153</v>
      </c>
      <c r="Z356" s="171" t="s">
        <v>153</v>
      </c>
      <c r="AA356" s="171">
        <v>355</v>
      </c>
      <c r="AB356" s="171" t="s">
        <v>153</v>
      </c>
    </row>
    <row r="357" spans="1:31" ht="24.95" customHeight="1">
      <c r="F357" s="244"/>
      <c r="G357" s="198"/>
      <c r="H357" s="378"/>
      <c r="I357" s="378"/>
      <c r="J357" s="378"/>
      <c r="K357" s="378"/>
      <c r="L357" s="378"/>
      <c r="M357" s="199" t="s">
        <v>50</v>
      </c>
      <c r="N357" s="200"/>
      <c r="V357" s="183" t="s">
        <v>153</v>
      </c>
      <c r="W357" s="171" t="s">
        <v>153</v>
      </c>
      <c r="X357" s="171" t="s">
        <v>153</v>
      </c>
      <c r="Y357" s="171" t="s">
        <v>153</v>
      </c>
      <c r="Z357" s="171" t="s">
        <v>153</v>
      </c>
      <c r="AA357" s="171">
        <v>356</v>
      </c>
      <c r="AB357" s="171" t="s">
        <v>153</v>
      </c>
    </row>
    <row r="358" spans="1:31" ht="20.100000000000001" customHeight="1">
      <c r="F358" s="197"/>
      <c r="G358" s="174" t="s">
        <v>21</v>
      </c>
      <c r="H358" s="379" t="s">
        <v>153</v>
      </c>
      <c r="I358" s="379"/>
      <c r="J358" s="379"/>
      <c r="K358" s="379"/>
      <c r="L358" s="379"/>
      <c r="M358" s="201"/>
      <c r="N358" s="202"/>
      <c r="V358" s="183" t="s">
        <v>153</v>
      </c>
      <c r="W358" s="171" t="s">
        <v>153</v>
      </c>
      <c r="X358" s="171" t="s">
        <v>153</v>
      </c>
      <c r="Y358" s="171" t="s">
        <v>153</v>
      </c>
      <c r="Z358" s="171" t="s">
        <v>153</v>
      </c>
      <c r="AA358" s="171">
        <v>357</v>
      </c>
      <c r="AB358" s="171" t="s">
        <v>153</v>
      </c>
    </row>
    <row r="359" spans="1:31" ht="20.100000000000001" customHeight="1">
      <c r="A359" s="380" t="s">
        <v>25</v>
      </c>
      <c r="B359" s="381"/>
      <c r="C359" s="203" t="s">
        <v>153</v>
      </c>
      <c r="D359" s="173"/>
      <c r="E359" s="173"/>
      <c r="F359" s="173"/>
      <c r="G359" s="173"/>
      <c r="H359" s="173"/>
      <c r="I359" s="173"/>
      <c r="J359" s="173"/>
      <c r="K359" s="173"/>
      <c r="L359" s="173"/>
      <c r="M359" s="173"/>
      <c r="N359" s="173"/>
      <c r="R359" s="183"/>
      <c r="V359" s="183" t="s">
        <v>153</v>
      </c>
      <c r="W359" s="171" t="s">
        <v>153</v>
      </c>
      <c r="X359" s="171" t="s">
        <v>153</v>
      </c>
      <c r="Y359" s="171" t="s">
        <v>153</v>
      </c>
      <c r="Z359" s="171" t="s">
        <v>153</v>
      </c>
      <c r="AA359" s="171">
        <v>358</v>
      </c>
      <c r="AB359" s="171" t="s">
        <v>153</v>
      </c>
    </row>
    <row r="360" spans="1:31" ht="15" customHeight="1">
      <c r="A360" s="382" t="s">
        <v>29</v>
      </c>
      <c r="B360" s="383"/>
      <c r="C360" s="386" t="s">
        <v>153</v>
      </c>
      <c r="D360" s="387"/>
      <c r="E360" s="387"/>
      <c r="F360" s="387"/>
      <c r="G360" s="387"/>
      <c r="H360" s="387"/>
      <c r="I360" s="387"/>
      <c r="J360" s="387"/>
      <c r="K360" s="387"/>
      <c r="L360" s="387"/>
      <c r="M360" s="388"/>
      <c r="N360" s="204"/>
      <c r="V360" s="183" t="s">
        <v>153</v>
      </c>
      <c r="W360" s="171" t="s">
        <v>153</v>
      </c>
      <c r="X360" s="171" t="s">
        <v>153</v>
      </c>
      <c r="Y360" s="171" t="s">
        <v>153</v>
      </c>
      <c r="Z360" s="171" t="s">
        <v>153</v>
      </c>
      <c r="AA360" s="171">
        <v>359</v>
      </c>
      <c r="AB360" s="171" t="s">
        <v>153</v>
      </c>
    </row>
    <row r="361" spans="1:31" ht="15" customHeight="1">
      <c r="A361" s="384"/>
      <c r="B361" s="385"/>
      <c r="C361" s="389"/>
      <c r="D361" s="390"/>
      <c r="E361" s="390"/>
      <c r="F361" s="390"/>
      <c r="G361" s="390"/>
      <c r="H361" s="390"/>
      <c r="I361" s="390"/>
      <c r="J361" s="390"/>
      <c r="K361" s="390"/>
      <c r="L361" s="390"/>
      <c r="M361" s="391"/>
      <c r="N361" s="204"/>
      <c r="V361" s="183" t="s">
        <v>153</v>
      </c>
      <c r="W361" s="171" t="s">
        <v>153</v>
      </c>
      <c r="X361" s="171" t="s">
        <v>153</v>
      </c>
      <c r="Y361" s="171" t="s">
        <v>153</v>
      </c>
      <c r="Z361" s="171" t="s">
        <v>153</v>
      </c>
      <c r="AA361" s="171">
        <v>360</v>
      </c>
      <c r="AB361" s="171" t="s">
        <v>153</v>
      </c>
    </row>
    <row r="362" spans="1:31" ht="15" customHeight="1">
      <c r="A362" s="172"/>
      <c r="B362" s="172"/>
      <c r="C362" s="178"/>
      <c r="D362" s="178"/>
      <c r="E362" s="178"/>
      <c r="F362" s="178"/>
      <c r="G362" s="178"/>
      <c r="H362" s="178"/>
      <c r="I362" s="178"/>
      <c r="J362" s="178"/>
      <c r="K362" s="178"/>
      <c r="L362" s="178"/>
      <c r="M362" s="179" t="s">
        <v>42</v>
      </c>
      <c r="N362" s="177"/>
      <c r="O362" s="180"/>
      <c r="P362" s="180"/>
      <c r="Q362" s="180"/>
      <c r="R362" s="180"/>
      <c r="S362" s="180"/>
      <c r="T362" s="180"/>
      <c r="U362" s="180"/>
      <c r="V362" s="183" t="s">
        <v>153</v>
      </c>
      <c r="W362" s="171" t="s">
        <v>153</v>
      </c>
      <c r="X362" s="171" t="s">
        <v>153</v>
      </c>
      <c r="Y362" s="171" t="s">
        <v>153</v>
      </c>
      <c r="Z362" s="171" t="s">
        <v>153</v>
      </c>
      <c r="AA362" s="171">
        <v>361</v>
      </c>
      <c r="AB362" s="171" t="s">
        <v>153</v>
      </c>
      <c r="AC362" s="180"/>
      <c r="AD362" s="180"/>
      <c r="AE362" s="180"/>
    </row>
    <row r="363" spans="1:31" ht="24.95" customHeight="1">
      <c r="A363" s="205" t="s">
        <v>14</v>
      </c>
      <c r="B363" s="206" t="s">
        <v>15</v>
      </c>
      <c r="C363" s="392" t="s">
        <v>5</v>
      </c>
      <c r="D363" s="393"/>
      <c r="E363" s="394" t="s">
        <v>16</v>
      </c>
      <c r="F363" s="395"/>
      <c r="G363" s="208" t="s">
        <v>4</v>
      </c>
      <c r="H363" s="208" t="s">
        <v>6</v>
      </c>
      <c r="I363" s="207" t="s">
        <v>3</v>
      </c>
      <c r="J363" s="396" t="s">
        <v>1</v>
      </c>
      <c r="K363" s="397"/>
      <c r="L363" s="209" t="s">
        <v>9</v>
      </c>
      <c r="M363" s="210" t="s">
        <v>10</v>
      </c>
      <c r="N363" s="211" t="s">
        <v>95</v>
      </c>
      <c r="O363" s="211" t="s">
        <v>49</v>
      </c>
      <c r="P363" s="211" t="s">
        <v>89</v>
      </c>
      <c r="Q363" s="211" t="s">
        <v>125</v>
      </c>
      <c r="R363" s="181" t="s">
        <v>86</v>
      </c>
      <c r="S363" s="180" t="s">
        <v>128</v>
      </c>
      <c r="T363" s="182"/>
      <c r="U363" s="182"/>
      <c r="V363" s="183" t="s">
        <v>153</v>
      </c>
      <c r="W363" s="171" t="s">
        <v>153</v>
      </c>
      <c r="X363" s="171" t="s">
        <v>153</v>
      </c>
      <c r="Y363" s="171" t="s">
        <v>153</v>
      </c>
      <c r="Z363" s="171" t="s">
        <v>153</v>
      </c>
      <c r="AA363" s="171">
        <v>362</v>
      </c>
      <c r="AB363" s="171" t="s">
        <v>153</v>
      </c>
      <c r="AC363" s="182"/>
      <c r="AD363" s="182"/>
      <c r="AE363" s="182"/>
    </row>
    <row r="364" spans="1:31" ht="21.95" customHeight="1">
      <c r="A364" s="212"/>
      <c r="B364" s="213"/>
      <c r="C364" s="412"/>
      <c r="D364" s="413"/>
      <c r="E364" s="414"/>
      <c r="F364" s="415"/>
      <c r="G364" s="214"/>
      <c r="H364" s="215"/>
      <c r="I364" s="216"/>
      <c r="J364" s="416" t="s">
        <v>153</v>
      </c>
      <c r="K364" s="417"/>
      <c r="L364" s="217"/>
      <c r="M364" s="218" t="s">
        <v>153</v>
      </c>
      <c r="N364" s="219"/>
      <c r="O364" s="219"/>
      <c r="P364" s="219"/>
      <c r="Q364" s="219"/>
      <c r="R364" s="183" t="s">
        <v>153</v>
      </c>
      <c r="S364" s="183" t="s">
        <v>153</v>
      </c>
      <c r="T364" s="183" t="s">
        <v>153</v>
      </c>
      <c r="U364" s="183" t="s">
        <v>153</v>
      </c>
      <c r="V364" s="183" t="s">
        <v>153</v>
      </c>
      <c r="W364" s="171" t="s">
        <v>153</v>
      </c>
      <c r="X364" s="171" t="s">
        <v>153</v>
      </c>
      <c r="Y364" s="171" t="s">
        <v>153</v>
      </c>
      <c r="Z364" s="171" t="s">
        <v>153</v>
      </c>
      <c r="AA364" s="171">
        <v>363</v>
      </c>
      <c r="AB364" s="171" t="s">
        <v>153</v>
      </c>
      <c r="AC364" s="183"/>
      <c r="AD364" s="183"/>
      <c r="AE364" s="183"/>
    </row>
    <row r="365" spans="1:31" ht="21.95" customHeight="1">
      <c r="A365" s="228"/>
      <c r="B365" s="220"/>
      <c r="C365" s="406"/>
      <c r="D365" s="407"/>
      <c r="E365" s="408"/>
      <c r="F365" s="409"/>
      <c r="G365" s="221"/>
      <c r="H365" s="222"/>
      <c r="I365" s="223"/>
      <c r="J365" s="410" t="s">
        <v>153</v>
      </c>
      <c r="K365" s="411"/>
      <c r="L365" s="224"/>
      <c r="M365" s="225" t="s">
        <v>153</v>
      </c>
      <c r="N365" s="219"/>
      <c r="O365" s="219"/>
      <c r="P365" s="219"/>
      <c r="Q365" s="219"/>
      <c r="R365" s="183" t="s">
        <v>153</v>
      </c>
      <c r="S365" s="183" t="s">
        <v>153</v>
      </c>
      <c r="T365" s="183" t="s">
        <v>153</v>
      </c>
      <c r="U365" s="183" t="s">
        <v>153</v>
      </c>
      <c r="V365" s="183" t="s">
        <v>153</v>
      </c>
      <c r="W365" s="171" t="s">
        <v>153</v>
      </c>
      <c r="X365" s="171" t="s">
        <v>153</v>
      </c>
      <c r="Y365" s="171" t="s">
        <v>153</v>
      </c>
      <c r="Z365" s="171" t="s">
        <v>153</v>
      </c>
      <c r="AA365" s="171">
        <v>364</v>
      </c>
      <c r="AB365" s="171" t="s">
        <v>153</v>
      </c>
      <c r="AC365" s="183"/>
      <c r="AD365" s="183"/>
      <c r="AE365" s="183"/>
    </row>
    <row r="366" spans="1:31" ht="21.95" customHeight="1">
      <c r="A366" s="228"/>
      <c r="B366" s="220"/>
      <c r="C366" s="406"/>
      <c r="D366" s="407"/>
      <c r="E366" s="408"/>
      <c r="F366" s="409"/>
      <c r="G366" s="221"/>
      <c r="H366" s="222"/>
      <c r="I366" s="223"/>
      <c r="J366" s="410" t="s">
        <v>153</v>
      </c>
      <c r="K366" s="411"/>
      <c r="L366" s="224"/>
      <c r="M366" s="225" t="s">
        <v>153</v>
      </c>
      <c r="N366" s="219"/>
      <c r="O366" s="219"/>
      <c r="P366" s="219"/>
      <c r="Q366" s="219"/>
      <c r="R366" s="183" t="s">
        <v>153</v>
      </c>
      <c r="S366" s="183" t="s">
        <v>153</v>
      </c>
      <c r="T366" s="183" t="s">
        <v>153</v>
      </c>
      <c r="U366" s="183" t="s">
        <v>153</v>
      </c>
      <c r="V366" s="183" t="s">
        <v>153</v>
      </c>
      <c r="W366" s="171" t="s">
        <v>153</v>
      </c>
      <c r="X366" s="171" t="s">
        <v>153</v>
      </c>
      <c r="Y366" s="171" t="s">
        <v>153</v>
      </c>
      <c r="Z366" s="171" t="s">
        <v>153</v>
      </c>
      <c r="AA366" s="171">
        <v>365</v>
      </c>
      <c r="AB366" s="171" t="s">
        <v>153</v>
      </c>
      <c r="AC366" s="183"/>
      <c r="AD366" s="183"/>
      <c r="AE366" s="183"/>
    </row>
    <row r="367" spans="1:31" ht="21.95" customHeight="1">
      <c r="A367" s="228"/>
      <c r="B367" s="220"/>
      <c r="C367" s="406"/>
      <c r="D367" s="407"/>
      <c r="E367" s="408"/>
      <c r="F367" s="409"/>
      <c r="G367" s="221"/>
      <c r="H367" s="222"/>
      <c r="I367" s="223"/>
      <c r="J367" s="410" t="s">
        <v>153</v>
      </c>
      <c r="K367" s="411"/>
      <c r="L367" s="224"/>
      <c r="M367" s="225" t="s">
        <v>153</v>
      </c>
      <c r="N367" s="219"/>
      <c r="O367" s="219"/>
      <c r="P367" s="219"/>
      <c r="Q367" s="219"/>
      <c r="R367" s="183" t="s">
        <v>153</v>
      </c>
      <c r="S367" s="183" t="s">
        <v>153</v>
      </c>
      <c r="T367" s="183" t="s">
        <v>153</v>
      </c>
      <c r="U367" s="183" t="s">
        <v>153</v>
      </c>
      <c r="V367" s="183" t="s">
        <v>153</v>
      </c>
      <c r="W367" s="171" t="s">
        <v>153</v>
      </c>
      <c r="X367" s="171" t="s">
        <v>153</v>
      </c>
      <c r="Y367" s="171" t="s">
        <v>153</v>
      </c>
      <c r="Z367" s="171" t="s">
        <v>153</v>
      </c>
      <c r="AA367" s="171">
        <v>366</v>
      </c>
      <c r="AB367" s="171" t="s">
        <v>153</v>
      </c>
      <c r="AC367" s="183"/>
      <c r="AD367" s="183"/>
      <c r="AE367" s="183"/>
    </row>
    <row r="368" spans="1:31" ht="21.95" customHeight="1">
      <c r="A368" s="228"/>
      <c r="B368" s="220"/>
      <c r="C368" s="406"/>
      <c r="D368" s="407"/>
      <c r="E368" s="408"/>
      <c r="F368" s="409"/>
      <c r="G368" s="221"/>
      <c r="H368" s="222"/>
      <c r="I368" s="223"/>
      <c r="J368" s="410" t="s">
        <v>153</v>
      </c>
      <c r="K368" s="411"/>
      <c r="L368" s="224"/>
      <c r="M368" s="225" t="s">
        <v>153</v>
      </c>
      <c r="N368" s="219"/>
      <c r="O368" s="219"/>
      <c r="P368" s="219"/>
      <c r="Q368" s="219"/>
      <c r="R368" s="183" t="s">
        <v>153</v>
      </c>
      <c r="S368" s="183" t="s">
        <v>153</v>
      </c>
      <c r="T368" s="183" t="s">
        <v>153</v>
      </c>
      <c r="U368" s="183" t="s">
        <v>153</v>
      </c>
      <c r="V368" s="183" t="s">
        <v>153</v>
      </c>
      <c r="W368" s="171" t="s">
        <v>153</v>
      </c>
      <c r="X368" s="171" t="s">
        <v>153</v>
      </c>
      <c r="Y368" s="171" t="s">
        <v>153</v>
      </c>
      <c r="Z368" s="171" t="s">
        <v>153</v>
      </c>
      <c r="AA368" s="171">
        <v>367</v>
      </c>
      <c r="AB368" s="171" t="s">
        <v>153</v>
      </c>
      <c r="AC368" s="183"/>
      <c r="AD368" s="183"/>
      <c r="AE368" s="183"/>
    </row>
    <row r="369" spans="1:31" ht="21.95" customHeight="1">
      <c r="A369" s="228"/>
      <c r="B369" s="220"/>
      <c r="C369" s="406"/>
      <c r="D369" s="407"/>
      <c r="E369" s="408"/>
      <c r="F369" s="409"/>
      <c r="G369" s="221"/>
      <c r="H369" s="222"/>
      <c r="I369" s="223"/>
      <c r="J369" s="410" t="s">
        <v>153</v>
      </c>
      <c r="K369" s="411"/>
      <c r="L369" s="224"/>
      <c r="M369" s="225" t="s">
        <v>153</v>
      </c>
      <c r="N369" s="219"/>
      <c r="O369" s="219"/>
      <c r="P369" s="219"/>
      <c r="Q369" s="219"/>
      <c r="R369" s="183" t="s">
        <v>153</v>
      </c>
      <c r="S369" s="183" t="s">
        <v>153</v>
      </c>
      <c r="T369" s="183" t="s">
        <v>153</v>
      </c>
      <c r="U369" s="183" t="s">
        <v>153</v>
      </c>
      <c r="V369" s="183" t="s">
        <v>153</v>
      </c>
      <c r="W369" s="171" t="s">
        <v>153</v>
      </c>
      <c r="X369" s="171" t="s">
        <v>153</v>
      </c>
      <c r="Y369" s="171" t="s">
        <v>153</v>
      </c>
      <c r="Z369" s="171" t="s">
        <v>153</v>
      </c>
      <c r="AA369" s="171">
        <v>368</v>
      </c>
      <c r="AB369" s="171" t="s">
        <v>153</v>
      </c>
      <c r="AC369" s="183"/>
      <c r="AD369" s="183"/>
      <c r="AE369" s="183"/>
    </row>
    <row r="370" spans="1:31" ht="21.95" customHeight="1">
      <c r="A370" s="246"/>
      <c r="B370" s="247"/>
      <c r="C370" s="406"/>
      <c r="D370" s="407"/>
      <c r="E370" s="408"/>
      <c r="F370" s="409"/>
      <c r="G370" s="221"/>
      <c r="H370" s="222"/>
      <c r="I370" s="223"/>
      <c r="J370" s="410" t="s">
        <v>153</v>
      </c>
      <c r="K370" s="411"/>
      <c r="L370" s="224"/>
      <c r="M370" s="225" t="s">
        <v>153</v>
      </c>
      <c r="N370" s="219"/>
      <c r="O370" s="219"/>
      <c r="P370" s="219"/>
      <c r="Q370" s="219"/>
      <c r="R370" s="183" t="s">
        <v>153</v>
      </c>
      <c r="S370" s="183" t="s">
        <v>153</v>
      </c>
      <c r="T370" s="183" t="s">
        <v>153</v>
      </c>
      <c r="U370" s="183" t="s">
        <v>153</v>
      </c>
      <c r="V370" s="183" t="s">
        <v>153</v>
      </c>
      <c r="W370" s="171" t="s">
        <v>153</v>
      </c>
      <c r="X370" s="171" t="s">
        <v>153</v>
      </c>
      <c r="Y370" s="171" t="s">
        <v>153</v>
      </c>
      <c r="Z370" s="171" t="s">
        <v>153</v>
      </c>
      <c r="AA370" s="171">
        <v>369</v>
      </c>
      <c r="AB370" s="171" t="s">
        <v>153</v>
      </c>
      <c r="AC370" s="183"/>
      <c r="AD370" s="183"/>
      <c r="AE370" s="183"/>
    </row>
    <row r="371" spans="1:31" ht="21.95" customHeight="1">
      <c r="A371" s="228"/>
      <c r="B371" s="220"/>
      <c r="C371" s="406"/>
      <c r="D371" s="407"/>
      <c r="E371" s="408"/>
      <c r="F371" s="409"/>
      <c r="G371" s="221"/>
      <c r="H371" s="222"/>
      <c r="I371" s="223"/>
      <c r="J371" s="410" t="s">
        <v>153</v>
      </c>
      <c r="K371" s="411"/>
      <c r="L371" s="224"/>
      <c r="M371" s="225" t="s">
        <v>153</v>
      </c>
      <c r="N371" s="219"/>
      <c r="O371" s="219"/>
      <c r="P371" s="219"/>
      <c r="Q371" s="219"/>
      <c r="R371" s="183" t="s">
        <v>153</v>
      </c>
      <c r="S371" s="183" t="s">
        <v>153</v>
      </c>
      <c r="T371" s="183" t="s">
        <v>153</v>
      </c>
      <c r="U371" s="183" t="s">
        <v>153</v>
      </c>
      <c r="V371" s="183" t="s">
        <v>153</v>
      </c>
      <c r="W371" s="171" t="s">
        <v>153</v>
      </c>
      <c r="X371" s="171" t="s">
        <v>153</v>
      </c>
      <c r="Y371" s="171" t="s">
        <v>153</v>
      </c>
      <c r="Z371" s="171" t="s">
        <v>153</v>
      </c>
      <c r="AA371" s="171">
        <v>370</v>
      </c>
      <c r="AB371" s="171" t="s">
        <v>153</v>
      </c>
      <c r="AC371" s="183"/>
      <c r="AD371" s="183"/>
      <c r="AE371" s="183"/>
    </row>
    <row r="372" spans="1:31" ht="21.95" customHeight="1">
      <c r="A372" s="228"/>
      <c r="B372" s="220"/>
      <c r="C372" s="406"/>
      <c r="D372" s="407"/>
      <c r="E372" s="408"/>
      <c r="F372" s="409"/>
      <c r="G372" s="221"/>
      <c r="H372" s="222"/>
      <c r="I372" s="223"/>
      <c r="J372" s="410" t="s">
        <v>153</v>
      </c>
      <c r="K372" s="411"/>
      <c r="L372" s="224"/>
      <c r="M372" s="225" t="s">
        <v>153</v>
      </c>
      <c r="N372" s="219"/>
      <c r="O372" s="219"/>
      <c r="P372" s="219"/>
      <c r="Q372" s="219"/>
      <c r="R372" s="183" t="s">
        <v>153</v>
      </c>
      <c r="S372" s="183" t="s">
        <v>153</v>
      </c>
      <c r="T372" s="183" t="s">
        <v>153</v>
      </c>
      <c r="U372" s="183" t="s">
        <v>153</v>
      </c>
      <c r="V372" s="183" t="s">
        <v>153</v>
      </c>
      <c r="W372" s="171" t="s">
        <v>153</v>
      </c>
      <c r="X372" s="171" t="s">
        <v>153</v>
      </c>
      <c r="Y372" s="171" t="s">
        <v>153</v>
      </c>
      <c r="Z372" s="171" t="s">
        <v>153</v>
      </c>
      <c r="AA372" s="171">
        <v>371</v>
      </c>
      <c r="AB372" s="171" t="s">
        <v>153</v>
      </c>
      <c r="AC372" s="183"/>
      <c r="AD372" s="183"/>
      <c r="AE372" s="183"/>
    </row>
    <row r="373" spans="1:31" ht="21.95" customHeight="1">
      <c r="A373" s="228"/>
      <c r="B373" s="220"/>
      <c r="C373" s="406"/>
      <c r="D373" s="407"/>
      <c r="E373" s="408"/>
      <c r="F373" s="409"/>
      <c r="G373" s="221"/>
      <c r="H373" s="222"/>
      <c r="I373" s="223"/>
      <c r="J373" s="410" t="s">
        <v>153</v>
      </c>
      <c r="K373" s="411"/>
      <c r="L373" s="224"/>
      <c r="M373" s="225" t="s">
        <v>153</v>
      </c>
      <c r="N373" s="219"/>
      <c r="O373" s="219"/>
      <c r="P373" s="219"/>
      <c r="Q373" s="219"/>
      <c r="R373" s="183" t="s">
        <v>153</v>
      </c>
      <c r="S373" s="183" t="s">
        <v>153</v>
      </c>
      <c r="T373" s="183" t="s">
        <v>153</v>
      </c>
      <c r="U373" s="183" t="s">
        <v>153</v>
      </c>
      <c r="V373" s="183" t="s">
        <v>153</v>
      </c>
      <c r="W373" s="171" t="s">
        <v>153</v>
      </c>
      <c r="X373" s="171" t="s">
        <v>153</v>
      </c>
      <c r="Y373" s="171" t="s">
        <v>153</v>
      </c>
      <c r="Z373" s="171" t="s">
        <v>153</v>
      </c>
      <c r="AA373" s="171">
        <v>372</v>
      </c>
      <c r="AB373" s="171" t="s">
        <v>153</v>
      </c>
      <c r="AC373" s="183"/>
      <c r="AD373" s="183"/>
      <c r="AE373" s="183"/>
    </row>
    <row r="374" spans="1:31" ht="21.95" customHeight="1">
      <c r="A374" s="228"/>
      <c r="B374" s="220"/>
      <c r="C374" s="406"/>
      <c r="D374" s="407"/>
      <c r="E374" s="408"/>
      <c r="F374" s="409"/>
      <c r="G374" s="221"/>
      <c r="H374" s="222"/>
      <c r="I374" s="223"/>
      <c r="J374" s="410" t="s">
        <v>153</v>
      </c>
      <c r="K374" s="411"/>
      <c r="L374" s="224"/>
      <c r="M374" s="225" t="s">
        <v>153</v>
      </c>
      <c r="N374" s="219"/>
      <c r="O374" s="219"/>
      <c r="P374" s="219"/>
      <c r="Q374" s="219"/>
      <c r="R374" s="183" t="s">
        <v>153</v>
      </c>
      <c r="S374" s="183" t="s">
        <v>153</v>
      </c>
      <c r="T374" s="183" t="s">
        <v>153</v>
      </c>
      <c r="U374" s="183" t="s">
        <v>153</v>
      </c>
      <c r="V374" s="183" t="s">
        <v>153</v>
      </c>
      <c r="W374" s="171" t="s">
        <v>153</v>
      </c>
      <c r="X374" s="171" t="s">
        <v>153</v>
      </c>
      <c r="Y374" s="171" t="s">
        <v>153</v>
      </c>
      <c r="Z374" s="171" t="s">
        <v>153</v>
      </c>
      <c r="AA374" s="171">
        <v>373</v>
      </c>
      <c r="AB374" s="171" t="s">
        <v>153</v>
      </c>
      <c r="AC374" s="183"/>
      <c r="AD374" s="183"/>
      <c r="AE374" s="183"/>
    </row>
    <row r="375" spans="1:31" ht="21.95" customHeight="1">
      <c r="A375" s="228"/>
      <c r="B375" s="220"/>
      <c r="C375" s="406"/>
      <c r="D375" s="407"/>
      <c r="E375" s="408"/>
      <c r="F375" s="409"/>
      <c r="G375" s="221"/>
      <c r="H375" s="222"/>
      <c r="I375" s="223"/>
      <c r="J375" s="410" t="s">
        <v>153</v>
      </c>
      <c r="K375" s="411"/>
      <c r="L375" s="224"/>
      <c r="M375" s="225" t="s">
        <v>153</v>
      </c>
      <c r="N375" s="219"/>
      <c r="O375" s="219"/>
      <c r="P375" s="219"/>
      <c r="Q375" s="219"/>
      <c r="R375" s="183" t="s">
        <v>153</v>
      </c>
      <c r="S375" s="183" t="s">
        <v>153</v>
      </c>
      <c r="T375" s="183" t="s">
        <v>153</v>
      </c>
      <c r="U375" s="183" t="s">
        <v>153</v>
      </c>
      <c r="V375" s="183" t="s">
        <v>153</v>
      </c>
      <c r="W375" s="171" t="s">
        <v>153</v>
      </c>
      <c r="X375" s="171" t="s">
        <v>153</v>
      </c>
      <c r="Y375" s="171" t="s">
        <v>153</v>
      </c>
      <c r="Z375" s="171" t="s">
        <v>153</v>
      </c>
      <c r="AA375" s="171">
        <v>374</v>
      </c>
      <c r="AB375" s="171" t="s">
        <v>153</v>
      </c>
      <c r="AC375" s="183"/>
      <c r="AD375" s="183"/>
      <c r="AE375" s="183"/>
    </row>
    <row r="376" spans="1:31" ht="21.95" customHeight="1">
      <c r="A376" s="228"/>
      <c r="B376" s="220"/>
      <c r="C376" s="406"/>
      <c r="D376" s="407"/>
      <c r="E376" s="408"/>
      <c r="F376" s="409"/>
      <c r="G376" s="221"/>
      <c r="H376" s="222"/>
      <c r="I376" s="223"/>
      <c r="J376" s="410" t="s">
        <v>153</v>
      </c>
      <c r="K376" s="411"/>
      <c r="L376" s="224"/>
      <c r="M376" s="225" t="s">
        <v>153</v>
      </c>
      <c r="N376" s="219"/>
      <c r="O376" s="219"/>
      <c r="P376" s="219"/>
      <c r="Q376" s="219"/>
      <c r="R376" s="183" t="s">
        <v>153</v>
      </c>
      <c r="S376" s="183" t="s">
        <v>153</v>
      </c>
      <c r="T376" s="183" t="s">
        <v>153</v>
      </c>
      <c r="U376" s="183" t="s">
        <v>153</v>
      </c>
      <c r="V376" s="183" t="s">
        <v>153</v>
      </c>
      <c r="W376" s="171" t="s">
        <v>153</v>
      </c>
      <c r="X376" s="171" t="s">
        <v>153</v>
      </c>
      <c r="Y376" s="171" t="s">
        <v>153</v>
      </c>
      <c r="Z376" s="171" t="s">
        <v>153</v>
      </c>
      <c r="AA376" s="171">
        <v>375</v>
      </c>
      <c r="AB376" s="171" t="s">
        <v>153</v>
      </c>
      <c r="AC376" s="183"/>
      <c r="AD376" s="183"/>
      <c r="AE376" s="183"/>
    </row>
    <row r="377" spans="1:31" ht="21.95" customHeight="1">
      <c r="A377" s="228"/>
      <c r="B377" s="220"/>
      <c r="C377" s="418"/>
      <c r="D377" s="419"/>
      <c r="E377" s="408"/>
      <c r="F377" s="409"/>
      <c r="G377" s="221"/>
      <c r="H377" s="222"/>
      <c r="I377" s="223"/>
      <c r="J377" s="410" t="s">
        <v>153</v>
      </c>
      <c r="K377" s="411"/>
      <c r="L377" s="224"/>
      <c r="M377" s="225" t="s">
        <v>153</v>
      </c>
      <c r="N377" s="219"/>
      <c r="O377" s="219"/>
      <c r="P377" s="219"/>
      <c r="Q377" s="219"/>
      <c r="R377" s="183" t="s">
        <v>153</v>
      </c>
      <c r="S377" s="183" t="s">
        <v>153</v>
      </c>
      <c r="T377" s="183" t="s">
        <v>153</v>
      </c>
      <c r="U377" s="183" t="s">
        <v>153</v>
      </c>
      <c r="V377" s="183" t="s">
        <v>153</v>
      </c>
      <c r="W377" s="171" t="s">
        <v>153</v>
      </c>
      <c r="X377" s="171" t="s">
        <v>153</v>
      </c>
      <c r="Y377" s="171" t="s">
        <v>153</v>
      </c>
      <c r="Z377" s="171" t="s">
        <v>153</v>
      </c>
      <c r="AA377" s="171">
        <v>376</v>
      </c>
      <c r="AB377" s="171" t="s">
        <v>153</v>
      </c>
      <c r="AC377" s="183"/>
      <c r="AD377" s="183"/>
      <c r="AE377" s="183"/>
    </row>
    <row r="378" spans="1:31" ht="21.95" customHeight="1">
      <c r="A378" s="228"/>
      <c r="B378" s="220"/>
      <c r="C378" s="418"/>
      <c r="D378" s="419"/>
      <c r="E378" s="408"/>
      <c r="F378" s="409"/>
      <c r="G378" s="221"/>
      <c r="H378" s="222"/>
      <c r="I378" s="227"/>
      <c r="J378" s="410" t="s">
        <v>153</v>
      </c>
      <c r="K378" s="411"/>
      <c r="L378" s="224"/>
      <c r="M378" s="225" t="s">
        <v>153</v>
      </c>
      <c r="N378" s="219"/>
      <c r="O378" s="219"/>
      <c r="P378" s="219"/>
      <c r="Q378" s="219"/>
      <c r="R378" s="183" t="s">
        <v>153</v>
      </c>
      <c r="S378" s="183" t="s">
        <v>153</v>
      </c>
      <c r="T378" s="183" t="s">
        <v>153</v>
      </c>
      <c r="U378" s="183" t="s">
        <v>153</v>
      </c>
      <c r="V378" s="183" t="s">
        <v>153</v>
      </c>
      <c r="W378" s="171" t="s">
        <v>153</v>
      </c>
      <c r="X378" s="171" t="s">
        <v>153</v>
      </c>
      <c r="Y378" s="171" t="s">
        <v>153</v>
      </c>
      <c r="Z378" s="171" t="s">
        <v>153</v>
      </c>
      <c r="AA378" s="171">
        <v>377</v>
      </c>
      <c r="AB378" s="171" t="s">
        <v>153</v>
      </c>
      <c r="AC378" s="183"/>
      <c r="AD378" s="183"/>
      <c r="AE378" s="183"/>
    </row>
    <row r="379" spans="1:31" ht="21.95" customHeight="1">
      <c r="A379" s="228"/>
      <c r="B379" s="220"/>
      <c r="C379" s="418"/>
      <c r="D379" s="419"/>
      <c r="E379" s="408"/>
      <c r="F379" s="409"/>
      <c r="G379" s="221"/>
      <c r="H379" s="222"/>
      <c r="I379" s="227"/>
      <c r="J379" s="410" t="s">
        <v>153</v>
      </c>
      <c r="K379" s="411"/>
      <c r="L379" s="224"/>
      <c r="M379" s="225" t="s">
        <v>153</v>
      </c>
      <c r="N379" s="219"/>
      <c r="O379" s="219"/>
      <c r="P379" s="219"/>
      <c r="Q379" s="219"/>
      <c r="R379" s="183" t="s">
        <v>153</v>
      </c>
      <c r="S379" s="183" t="s">
        <v>153</v>
      </c>
      <c r="T379" s="183" t="s">
        <v>153</v>
      </c>
      <c r="U379" s="183" t="s">
        <v>153</v>
      </c>
      <c r="V379" s="183" t="s">
        <v>153</v>
      </c>
      <c r="W379" s="171" t="s">
        <v>153</v>
      </c>
      <c r="X379" s="171" t="s">
        <v>153</v>
      </c>
      <c r="Y379" s="171" t="s">
        <v>153</v>
      </c>
      <c r="Z379" s="171" t="s">
        <v>153</v>
      </c>
      <c r="AA379" s="171">
        <v>378</v>
      </c>
      <c r="AB379" s="171" t="s">
        <v>153</v>
      </c>
      <c r="AC379" s="183"/>
      <c r="AD379" s="183"/>
      <c r="AE379" s="183"/>
    </row>
    <row r="380" spans="1:31" ht="21.95" customHeight="1">
      <c r="A380" s="228"/>
      <c r="B380" s="220"/>
      <c r="C380" s="418"/>
      <c r="D380" s="419"/>
      <c r="E380" s="408"/>
      <c r="F380" s="409"/>
      <c r="G380" s="221"/>
      <c r="H380" s="222"/>
      <c r="I380" s="227"/>
      <c r="J380" s="410" t="s">
        <v>153</v>
      </c>
      <c r="K380" s="411"/>
      <c r="L380" s="224"/>
      <c r="M380" s="225" t="s">
        <v>153</v>
      </c>
      <c r="N380" s="219"/>
      <c r="O380" s="219"/>
      <c r="P380" s="219"/>
      <c r="Q380" s="219"/>
      <c r="R380" s="183" t="s">
        <v>153</v>
      </c>
      <c r="S380" s="183" t="s">
        <v>153</v>
      </c>
      <c r="T380" s="183" t="s">
        <v>153</v>
      </c>
      <c r="U380" s="183" t="s">
        <v>153</v>
      </c>
      <c r="V380" s="183" t="s">
        <v>153</v>
      </c>
      <c r="W380" s="171" t="s">
        <v>153</v>
      </c>
      <c r="X380" s="171" t="s">
        <v>153</v>
      </c>
      <c r="Y380" s="171" t="s">
        <v>153</v>
      </c>
      <c r="Z380" s="171" t="s">
        <v>153</v>
      </c>
      <c r="AA380" s="171">
        <v>379</v>
      </c>
      <c r="AB380" s="171" t="s">
        <v>153</v>
      </c>
      <c r="AC380" s="183"/>
      <c r="AD380" s="183"/>
      <c r="AE380" s="183"/>
    </row>
    <row r="381" spans="1:31" ht="21.95" customHeight="1">
      <c r="A381" s="228"/>
      <c r="B381" s="220"/>
      <c r="C381" s="418"/>
      <c r="D381" s="419"/>
      <c r="E381" s="408"/>
      <c r="F381" s="409"/>
      <c r="G381" s="221"/>
      <c r="H381" s="222"/>
      <c r="I381" s="227"/>
      <c r="J381" s="410" t="s">
        <v>153</v>
      </c>
      <c r="K381" s="411"/>
      <c r="L381" s="224"/>
      <c r="M381" s="225" t="s">
        <v>153</v>
      </c>
      <c r="N381" s="219"/>
      <c r="O381" s="219"/>
      <c r="P381" s="219"/>
      <c r="Q381" s="219"/>
      <c r="R381" s="183" t="s">
        <v>153</v>
      </c>
      <c r="S381" s="183" t="s">
        <v>153</v>
      </c>
      <c r="T381" s="183" t="s">
        <v>153</v>
      </c>
      <c r="U381" s="183" t="s">
        <v>153</v>
      </c>
      <c r="V381" s="183" t="s">
        <v>153</v>
      </c>
      <c r="W381" s="171" t="s">
        <v>153</v>
      </c>
      <c r="X381" s="171" t="s">
        <v>153</v>
      </c>
      <c r="Y381" s="171" t="s">
        <v>153</v>
      </c>
      <c r="Z381" s="171" t="s">
        <v>153</v>
      </c>
      <c r="AA381" s="171">
        <v>380</v>
      </c>
      <c r="AB381" s="171" t="s">
        <v>153</v>
      </c>
      <c r="AC381" s="183"/>
      <c r="AD381" s="183"/>
      <c r="AE381" s="183"/>
    </row>
    <row r="382" spans="1:31" ht="21.95" customHeight="1">
      <c r="A382" s="228"/>
      <c r="B382" s="220"/>
      <c r="C382" s="418"/>
      <c r="D382" s="419"/>
      <c r="E382" s="408"/>
      <c r="F382" s="409"/>
      <c r="G382" s="221"/>
      <c r="H382" s="222"/>
      <c r="I382" s="227"/>
      <c r="J382" s="410" t="s">
        <v>153</v>
      </c>
      <c r="K382" s="411"/>
      <c r="L382" s="224"/>
      <c r="M382" s="225" t="s">
        <v>153</v>
      </c>
      <c r="N382" s="219"/>
      <c r="O382" s="219"/>
      <c r="P382" s="219"/>
      <c r="Q382" s="219"/>
      <c r="R382" s="183" t="s">
        <v>153</v>
      </c>
      <c r="S382" s="183" t="s">
        <v>153</v>
      </c>
      <c r="T382" s="183" t="s">
        <v>153</v>
      </c>
      <c r="U382" s="183" t="s">
        <v>153</v>
      </c>
      <c r="V382" s="183" t="s">
        <v>153</v>
      </c>
      <c r="W382" s="171" t="s">
        <v>153</v>
      </c>
      <c r="X382" s="171" t="s">
        <v>153</v>
      </c>
      <c r="Y382" s="171" t="s">
        <v>153</v>
      </c>
      <c r="Z382" s="171" t="s">
        <v>153</v>
      </c>
      <c r="AA382" s="171">
        <v>381</v>
      </c>
      <c r="AB382" s="171" t="s">
        <v>153</v>
      </c>
      <c r="AC382" s="183"/>
      <c r="AD382" s="183"/>
      <c r="AE382" s="183"/>
    </row>
    <row r="383" spans="1:31" ht="21.95" customHeight="1">
      <c r="A383" s="228"/>
      <c r="B383" s="220"/>
      <c r="C383" s="418"/>
      <c r="D383" s="419"/>
      <c r="E383" s="408"/>
      <c r="F383" s="409"/>
      <c r="G383" s="221"/>
      <c r="H383" s="222"/>
      <c r="I383" s="227"/>
      <c r="J383" s="410" t="s">
        <v>153</v>
      </c>
      <c r="K383" s="411"/>
      <c r="L383" s="224"/>
      <c r="M383" s="225" t="s">
        <v>153</v>
      </c>
      <c r="N383" s="219"/>
      <c r="O383" s="219"/>
      <c r="P383" s="219"/>
      <c r="Q383" s="219"/>
      <c r="R383" s="183" t="s">
        <v>153</v>
      </c>
      <c r="S383" s="183" t="s">
        <v>153</v>
      </c>
      <c r="T383" s="183" t="s">
        <v>153</v>
      </c>
      <c r="U383" s="183" t="s">
        <v>153</v>
      </c>
      <c r="V383" s="183" t="s">
        <v>153</v>
      </c>
      <c r="W383" s="171" t="s">
        <v>153</v>
      </c>
      <c r="X383" s="171" t="s">
        <v>153</v>
      </c>
      <c r="Y383" s="171" t="s">
        <v>153</v>
      </c>
      <c r="Z383" s="171" t="s">
        <v>153</v>
      </c>
      <c r="AA383" s="171">
        <v>382</v>
      </c>
      <c r="AB383" s="171" t="s">
        <v>153</v>
      </c>
      <c r="AC383" s="183"/>
      <c r="AD383" s="183"/>
      <c r="AE383" s="183"/>
    </row>
    <row r="384" spans="1:31" ht="21.95" customHeight="1">
      <c r="A384" s="228"/>
      <c r="B384" s="220"/>
      <c r="C384" s="418"/>
      <c r="D384" s="419"/>
      <c r="E384" s="408"/>
      <c r="F384" s="409"/>
      <c r="G384" s="221"/>
      <c r="H384" s="222"/>
      <c r="I384" s="227"/>
      <c r="J384" s="410" t="s">
        <v>153</v>
      </c>
      <c r="K384" s="411"/>
      <c r="L384" s="224"/>
      <c r="M384" s="225" t="s">
        <v>153</v>
      </c>
      <c r="N384" s="219"/>
      <c r="O384" s="219"/>
      <c r="P384" s="219"/>
      <c r="Q384" s="219"/>
      <c r="R384" s="183" t="s">
        <v>153</v>
      </c>
      <c r="S384" s="183" t="s">
        <v>153</v>
      </c>
      <c r="T384" s="183" t="s">
        <v>153</v>
      </c>
      <c r="U384" s="183" t="s">
        <v>153</v>
      </c>
      <c r="V384" s="183" t="s">
        <v>153</v>
      </c>
      <c r="W384" s="171" t="s">
        <v>153</v>
      </c>
      <c r="X384" s="171" t="s">
        <v>153</v>
      </c>
      <c r="Y384" s="171" t="s">
        <v>153</v>
      </c>
      <c r="Z384" s="171" t="s">
        <v>153</v>
      </c>
      <c r="AA384" s="171">
        <v>383</v>
      </c>
      <c r="AB384" s="171" t="s">
        <v>153</v>
      </c>
      <c r="AC384" s="183"/>
      <c r="AD384" s="183"/>
      <c r="AE384" s="183"/>
    </row>
    <row r="385" spans="1:31" ht="21.95" customHeight="1">
      <c r="A385" s="228"/>
      <c r="B385" s="220"/>
      <c r="C385" s="418"/>
      <c r="D385" s="419"/>
      <c r="E385" s="408"/>
      <c r="F385" s="409"/>
      <c r="G385" s="221"/>
      <c r="H385" s="222"/>
      <c r="I385" s="227"/>
      <c r="J385" s="410" t="s">
        <v>153</v>
      </c>
      <c r="K385" s="411"/>
      <c r="L385" s="224"/>
      <c r="M385" s="225" t="s">
        <v>153</v>
      </c>
      <c r="N385" s="219"/>
      <c r="O385" s="219"/>
      <c r="P385" s="219"/>
      <c r="Q385" s="219"/>
      <c r="R385" s="183" t="s">
        <v>153</v>
      </c>
      <c r="S385" s="183" t="s">
        <v>153</v>
      </c>
      <c r="T385" s="183" t="s">
        <v>153</v>
      </c>
      <c r="U385" s="183" t="s">
        <v>153</v>
      </c>
      <c r="V385" s="183" t="s">
        <v>153</v>
      </c>
      <c r="W385" s="171" t="s">
        <v>153</v>
      </c>
      <c r="X385" s="171" t="s">
        <v>153</v>
      </c>
      <c r="Y385" s="171" t="s">
        <v>153</v>
      </c>
      <c r="Z385" s="171" t="s">
        <v>153</v>
      </c>
      <c r="AA385" s="171">
        <v>384</v>
      </c>
      <c r="AB385" s="171" t="s">
        <v>153</v>
      </c>
      <c r="AC385" s="183"/>
      <c r="AD385" s="183"/>
      <c r="AE385" s="183"/>
    </row>
    <row r="386" spans="1:31" ht="21.95" customHeight="1">
      <c r="A386" s="228"/>
      <c r="B386" s="220"/>
      <c r="C386" s="418"/>
      <c r="D386" s="419"/>
      <c r="E386" s="408"/>
      <c r="F386" s="409"/>
      <c r="G386" s="221"/>
      <c r="H386" s="222"/>
      <c r="I386" s="227"/>
      <c r="J386" s="410" t="s">
        <v>153</v>
      </c>
      <c r="K386" s="411"/>
      <c r="L386" s="224"/>
      <c r="M386" s="225" t="s">
        <v>153</v>
      </c>
      <c r="N386" s="219"/>
      <c r="O386" s="219"/>
      <c r="P386" s="219"/>
      <c r="Q386" s="219"/>
      <c r="R386" s="183" t="s">
        <v>153</v>
      </c>
      <c r="S386" s="183" t="s">
        <v>153</v>
      </c>
      <c r="T386" s="183" t="s">
        <v>153</v>
      </c>
      <c r="U386" s="183" t="s">
        <v>153</v>
      </c>
      <c r="V386" s="183" t="s">
        <v>153</v>
      </c>
      <c r="W386" s="171" t="s">
        <v>153</v>
      </c>
      <c r="X386" s="171" t="s">
        <v>153</v>
      </c>
      <c r="Y386" s="171" t="s">
        <v>153</v>
      </c>
      <c r="Z386" s="171" t="s">
        <v>153</v>
      </c>
      <c r="AA386" s="171">
        <v>385</v>
      </c>
      <c r="AB386" s="171" t="s">
        <v>153</v>
      </c>
      <c r="AC386" s="183"/>
      <c r="AD386" s="183"/>
      <c r="AE386" s="183"/>
    </row>
    <row r="387" spans="1:31" ht="21.95" customHeight="1">
      <c r="A387" s="228"/>
      <c r="B387" s="220"/>
      <c r="C387" s="418"/>
      <c r="D387" s="419"/>
      <c r="E387" s="408"/>
      <c r="F387" s="409"/>
      <c r="G387" s="221"/>
      <c r="H387" s="222"/>
      <c r="I387" s="227"/>
      <c r="J387" s="410" t="s">
        <v>153</v>
      </c>
      <c r="K387" s="411"/>
      <c r="L387" s="224"/>
      <c r="M387" s="225" t="s">
        <v>153</v>
      </c>
      <c r="N387" s="219"/>
      <c r="O387" s="219"/>
      <c r="P387" s="219"/>
      <c r="Q387" s="219"/>
      <c r="R387" s="183" t="s">
        <v>153</v>
      </c>
      <c r="S387" s="183" t="s">
        <v>153</v>
      </c>
      <c r="T387" s="183" t="s">
        <v>153</v>
      </c>
      <c r="U387" s="183" t="s">
        <v>153</v>
      </c>
      <c r="V387" s="183" t="s">
        <v>153</v>
      </c>
      <c r="W387" s="171" t="s">
        <v>153</v>
      </c>
      <c r="X387" s="171" t="s">
        <v>153</v>
      </c>
      <c r="Y387" s="171" t="s">
        <v>153</v>
      </c>
      <c r="Z387" s="171" t="s">
        <v>153</v>
      </c>
      <c r="AA387" s="171">
        <v>386</v>
      </c>
      <c r="AB387" s="171" t="s">
        <v>153</v>
      </c>
      <c r="AC387" s="183"/>
      <c r="AD387" s="183"/>
      <c r="AE387" s="183"/>
    </row>
    <row r="388" spans="1:31" ht="21.95" customHeight="1" thickBot="1">
      <c r="A388" s="228"/>
      <c r="B388" s="220"/>
      <c r="C388" s="418"/>
      <c r="D388" s="419"/>
      <c r="E388" s="408"/>
      <c r="F388" s="409"/>
      <c r="G388" s="229"/>
      <c r="H388" s="230"/>
      <c r="I388" s="245"/>
      <c r="J388" s="420" t="s">
        <v>153</v>
      </c>
      <c r="K388" s="421"/>
      <c r="L388" s="224"/>
      <c r="M388" s="231" t="s">
        <v>153</v>
      </c>
      <c r="N388" s="219"/>
      <c r="O388" s="219"/>
      <c r="P388" s="219"/>
      <c r="Q388" s="219"/>
      <c r="R388" s="183" t="s">
        <v>153</v>
      </c>
      <c r="S388" s="183" t="s">
        <v>153</v>
      </c>
      <c r="T388" s="183" t="s">
        <v>153</v>
      </c>
      <c r="U388" s="183" t="s">
        <v>153</v>
      </c>
      <c r="V388" s="183" t="s">
        <v>153</v>
      </c>
      <c r="W388" s="171" t="s">
        <v>153</v>
      </c>
      <c r="X388" s="171" t="s">
        <v>153</v>
      </c>
      <c r="Y388" s="171" t="s">
        <v>153</v>
      </c>
      <c r="Z388" s="171" t="s">
        <v>153</v>
      </c>
      <c r="AA388" s="171">
        <v>387</v>
      </c>
      <c r="AB388" s="171" t="s">
        <v>153</v>
      </c>
      <c r="AC388" s="183"/>
      <c r="AD388" s="183"/>
      <c r="AE388" s="183"/>
    </row>
    <row r="389" spans="1:31" ht="24.95" customHeight="1" thickBot="1">
      <c r="A389" s="232"/>
      <c r="B389" s="232"/>
      <c r="C389" s="232"/>
      <c r="D389" s="232"/>
      <c r="E389" s="232"/>
      <c r="F389" s="232"/>
      <c r="G389" s="233"/>
      <c r="H389" s="234"/>
      <c r="I389" s="235" t="s">
        <v>2</v>
      </c>
      <c r="J389" s="422">
        <v>0</v>
      </c>
      <c r="K389" s="423"/>
      <c r="L389" s="236"/>
      <c r="M389" s="232"/>
      <c r="N389" s="172"/>
      <c r="O389" s="176">
        <v>0</v>
      </c>
      <c r="P389" s="176"/>
      <c r="Q389" s="176"/>
      <c r="R389" s="183"/>
      <c r="S389" s="183">
        <v>0</v>
      </c>
      <c r="T389" s="176"/>
      <c r="U389" s="183"/>
      <c r="V389" s="183" t="s">
        <v>153</v>
      </c>
      <c r="W389" s="171" t="s">
        <v>153</v>
      </c>
      <c r="X389" s="171" t="s">
        <v>153</v>
      </c>
      <c r="Y389" s="171" t="s">
        <v>153</v>
      </c>
      <c r="Z389" s="171" t="s">
        <v>153</v>
      </c>
      <c r="AA389" s="171">
        <v>388</v>
      </c>
      <c r="AB389" s="171" t="s">
        <v>153</v>
      </c>
      <c r="AC389" s="176"/>
      <c r="AD389" s="176"/>
      <c r="AE389" s="176"/>
    </row>
    <row r="390" spans="1:31" ht="20.100000000000001" customHeight="1">
      <c r="A390" s="172"/>
      <c r="B390" s="172"/>
      <c r="C390" s="172"/>
      <c r="D390" s="424"/>
      <c r="E390" s="424"/>
      <c r="F390" s="424"/>
      <c r="G390" s="172"/>
      <c r="H390" s="172"/>
      <c r="I390" s="425" t="s">
        <v>32</v>
      </c>
      <c r="J390" s="425"/>
      <c r="K390" s="425"/>
      <c r="L390" s="425"/>
      <c r="M390" s="425"/>
      <c r="N390" s="237"/>
      <c r="P390" s="238"/>
      <c r="Q390" s="238"/>
      <c r="S390" s="183" t="s">
        <v>153</v>
      </c>
      <c r="U390" s="183"/>
      <c r="V390" s="183" t="s">
        <v>153</v>
      </c>
      <c r="W390" s="171" t="s">
        <v>153</v>
      </c>
      <c r="X390" s="171" t="s">
        <v>153</v>
      </c>
      <c r="Y390" s="171" t="s">
        <v>153</v>
      </c>
      <c r="Z390" s="171" t="s">
        <v>153</v>
      </c>
      <c r="AA390" s="171">
        <v>389</v>
      </c>
      <c r="AB390" s="171" t="s">
        <v>153</v>
      </c>
      <c r="AC390" s="176"/>
      <c r="AD390" s="176"/>
      <c r="AE390" s="176"/>
    </row>
    <row r="391" spans="1:31">
      <c r="O391" s="176">
        <v>0</v>
      </c>
      <c r="P391" s="176">
        <v>0</v>
      </c>
      <c r="Q391" s="176"/>
      <c r="S391" s="183"/>
      <c r="V391" s="183" t="s">
        <v>153</v>
      </c>
      <c r="W391" s="171" t="s">
        <v>129</v>
      </c>
      <c r="Y391" s="171" t="s">
        <v>153</v>
      </c>
      <c r="Z391" s="171" t="s">
        <v>153</v>
      </c>
      <c r="AA391" s="171">
        <v>390</v>
      </c>
      <c r="AB391" s="171" t="s">
        <v>153</v>
      </c>
    </row>
    <row r="392" spans="1:31">
      <c r="S392" s="183"/>
      <c r="U392" s="183" t="s">
        <v>153</v>
      </c>
      <c r="V392" s="183" t="s">
        <v>153</v>
      </c>
      <c r="W392" s="171" t="s">
        <v>153</v>
      </c>
      <c r="X392" s="171" t="s">
        <v>153</v>
      </c>
      <c r="Y392" s="171" t="s">
        <v>153</v>
      </c>
      <c r="Z392" s="171" t="s">
        <v>153</v>
      </c>
      <c r="AA392" s="171">
        <v>391</v>
      </c>
      <c r="AB392" s="171" t="s">
        <v>153</v>
      </c>
    </row>
    <row r="393" spans="1:31">
      <c r="S393" s="183"/>
      <c r="U393" s="183" t="s">
        <v>153</v>
      </c>
      <c r="V393" s="183" t="s">
        <v>153</v>
      </c>
      <c r="W393" s="171" t="s">
        <v>153</v>
      </c>
      <c r="X393" s="171" t="s">
        <v>153</v>
      </c>
      <c r="Y393" s="171" t="s">
        <v>153</v>
      </c>
      <c r="Z393" s="171" t="s">
        <v>153</v>
      </c>
      <c r="AA393" s="171">
        <v>1071</v>
      </c>
      <c r="AB393" s="171" t="s">
        <v>153</v>
      </c>
    </row>
    <row r="394" spans="1:31">
      <c r="S394" s="183"/>
      <c r="U394" s="183" t="s">
        <v>153</v>
      </c>
      <c r="V394" s="183" t="s">
        <v>153</v>
      </c>
      <c r="W394" s="171" t="s">
        <v>153</v>
      </c>
      <c r="X394" s="171" t="s">
        <v>153</v>
      </c>
      <c r="Y394" s="171" t="s">
        <v>153</v>
      </c>
      <c r="Z394" s="171" t="s">
        <v>153</v>
      </c>
      <c r="AA394" s="171">
        <v>1072</v>
      </c>
      <c r="AB394" s="171" t="s">
        <v>153</v>
      </c>
    </row>
  </sheetData>
  <sheetProtection algorithmName="SHA-512" hashValue="0uERbVGnX8VrF/jM9s+n7E43N/8aqh/+ajLnA4m0XIyXK5HM/CBCTrYTr4UWDLqmU9ZZRB5Xey6tDIRG1Xsiaw==" saltValue="YFB5wQOqQULYBKVGnUQVyQ==" spinCount="100000" sheet="1" objects="1" scenarios="1"/>
  <mergeCells count="920">
    <mergeCell ref="C388:D388"/>
    <mergeCell ref="E388:F388"/>
    <mergeCell ref="J388:K388"/>
    <mergeCell ref="J389:K389"/>
    <mergeCell ref="D390:F390"/>
    <mergeCell ref="I390:M390"/>
    <mergeCell ref="C386:D386"/>
    <mergeCell ref="E386:F386"/>
    <mergeCell ref="J386:K386"/>
    <mergeCell ref="C387:D387"/>
    <mergeCell ref="E387:F387"/>
    <mergeCell ref="J387:K387"/>
    <mergeCell ref="C384:D384"/>
    <mergeCell ref="E384:F384"/>
    <mergeCell ref="J384:K384"/>
    <mergeCell ref="C385:D385"/>
    <mergeCell ref="E385:F385"/>
    <mergeCell ref="J385:K385"/>
    <mergeCell ref="C382:D382"/>
    <mergeCell ref="E382:F382"/>
    <mergeCell ref="J382:K382"/>
    <mergeCell ref="C383:D383"/>
    <mergeCell ref="E383:F383"/>
    <mergeCell ref="J383:K383"/>
    <mergeCell ref="C380:D380"/>
    <mergeCell ref="E380:F380"/>
    <mergeCell ref="J380:K380"/>
    <mergeCell ref="C381:D381"/>
    <mergeCell ref="E381:F381"/>
    <mergeCell ref="J381:K381"/>
    <mergeCell ref="C378:D378"/>
    <mergeCell ref="E378:F378"/>
    <mergeCell ref="J378:K378"/>
    <mergeCell ref="C379:D379"/>
    <mergeCell ref="E379:F379"/>
    <mergeCell ref="J379:K379"/>
    <mergeCell ref="C376:D376"/>
    <mergeCell ref="E376:F376"/>
    <mergeCell ref="J376:K376"/>
    <mergeCell ref="C377:D377"/>
    <mergeCell ref="E377:F377"/>
    <mergeCell ref="J377:K377"/>
    <mergeCell ref="C374:D374"/>
    <mergeCell ref="E374:F374"/>
    <mergeCell ref="J374:K374"/>
    <mergeCell ref="C375:D375"/>
    <mergeCell ref="E375:F375"/>
    <mergeCell ref="J375:K375"/>
    <mergeCell ref="C372:D372"/>
    <mergeCell ref="E372:F372"/>
    <mergeCell ref="J372:K372"/>
    <mergeCell ref="C373:D373"/>
    <mergeCell ref="E373:F373"/>
    <mergeCell ref="J373:K373"/>
    <mergeCell ref="C370:D370"/>
    <mergeCell ref="E370:F370"/>
    <mergeCell ref="J370:K370"/>
    <mergeCell ref="C371:D371"/>
    <mergeCell ref="E371:F371"/>
    <mergeCell ref="J371:K371"/>
    <mergeCell ref="C368:D368"/>
    <mergeCell ref="E368:F368"/>
    <mergeCell ref="J368:K368"/>
    <mergeCell ref="C369:D369"/>
    <mergeCell ref="E369:F369"/>
    <mergeCell ref="J369:K369"/>
    <mergeCell ref="C366:D366"/>
    <mergeCell ref="E366:F366"/>
    <mergeCell ref="J366:K366"/>
    <mergeCell ref="C367:D367"/>
    <mergeCell ref="E367:F367"/>
    <mergeCell ref="J367:K367"/>
    <mergeCell ref="C364:D364"/>
    <mergeCell ref="E364:F364"/>
    <mergeCell ref="J364:K364"/>
    <mergeCell ref="C365:D365"/>
    <mergeCell ref="E365:F365"/>
    <mergeCell ref="J365:K365"/>
    <mergeCell ref="H357:L357"/>
    <mergeCell ref="H358:L358"/>
    <mergeCell ref="A359:B359"/>
    <mergeCell ref="A360:B361"/>
    <mergeCell ref="C360:M361"/>
    <mergeCell ref="C363:D363"/>
    <mergeCell ref="E363:F363"/>
    <mergeCell ref="J363:K363"/>
    <mergeCell ref="A352:C352"/>
    <mergeCell ref="B353:D353"/>
    <mergeCell ref="J353:M353"/>
    <mergeCell ref="B354:F355"/>
    <mergeCell ref="H355:M355"/>
    <mergeCell ref="H356:M356"/>
    <mergeCell ref="C349:D349"/>
    <mergeCell ref="E349:F349"/>
    <mergeCell ref="J349:K349"/>
    <mergeCell ref="J350:K350"/>
    <mergeCell ref="D351:F351"/>
    <mergeCell ref="I351:M351"/>
    <mergeCell ref="C347:D347"/>
    <mergeCell ref="E347:F347"/>
    <mergeCell ref="J347:K347"/>
    <mergeCell ref="C348:D348"/>
    <mergeCell ref="E348:F348"/>
    <mergeCell ref="J348:K348"/>
    <mergeCell ref="C345:D345"/>
    <mergeCell ref="E345:F345"/>
    <mergeCell ref="J345:K345"/>
    <mergeCell ref="C346:D346"/>
    <mergeCell ref="E346:F346"/>
    <mergeCell ref="J346:K346"/>
    <mergeCell ref="C343:D343"/>
    <mergeCell ref="E343:F343"/>
    <mergeCell ref="J343:K343"/>
    <mergeCell ref="C344:D344"/>
    <mergeCell ref="E344:F344"/>
    <mergeCell ref="J344:K344"/>
    <mergeCell ref="C341:D341"/>
    <mergeCell ref="E341:F341"/>
    <mergeCell ref="J341:K341"/>
    <mergeCell ref="C342:D342"/>
    <mergeCell ref="E342:F342"/>
    <mergeCell ref="J342:K342"/>
    <mergeCell ref="C339:D339"/>
    <mergeCell ref="E339:F339"/>
    <mergeCell ref="J339:K339"/>
    <mergeCell ref="C340:D340"/>
    <mergeCell ref="E340:F340"/>
    <mergeCell ref="J340:K340"/>
    <mergeCell ref="C337:D337"/>
    <mergeCell ref="E337:F337"/>
    <mergeCell ref="J337:K337"/>
    <mergeCell ref="C338:D338"/>
    <mergeCell ref="E338:F338"/>
    <mergeCell ref="J338:K338"/>
    <mergeCell ref="C335:D335"/>
    <mergeCell ref="E335:F335"/>
    <mergeCell ref="J335:K335"/>
    <mergeCell ref="C336:D336"/>
    <mergeCell ref="E336:F336"/>
    <mergeCell ref="J336:K336"/>
    <mergeCell ref="C333:D333"/>
    <mergeCell ref="E333:F333"/>
    <mergeCell ref="J333:K333"/>
    <mergeCell ref="C334:D334"/>
    <mergeCell ref="E334:F334"/>
    <mergeCell ref="J334:K334"/>
    <mergeCell ref="C331:D331"/>
    <mergeCell ref="E331:F331"/>
    <mergeCell ref="J331:K331"/>
    <mergeCell ref="C332:D332"/>
    <mergeCell ref="E332:F332"/>
    <mergeCell ref="J332:K332"/>
    <mergeCell ref="C329:D329"/>
    <mergeCell ref="E329:F329"/>
    <mergeCell ref="J329:K329"/>
    <mergeCell ref="C330:D330"/>
    <mergeCell ref="E330:F330"/>
    <mergeCell ref="J330:K330"/>
    <mergeCell ref="C327:D327"/>
    <mergeCell ref="E327:F327"/>
    <mergeCell ref="J327:K327"/>
    <mergeCell ref="C328:D328"/>
    <mergeCell ref="E328:F328"/>
    <mergeCell ref="J328:K328"/>
    <mergeCell ref="C325:D325"/>
    <mergeCell ref="E325:F325"/>
    <mergeCell ref="J325:K325"/>
    <mergeCell ref="C326:D326"/>
    <mergeCell ref="E326:F326"/>
    <mergeCell ref="J326:K326"/>
    <mergeCell ref="H318:L318"/>
    <mergeCell ref="H319:L319"/>
    <mergeCell ref="A320:B320"/>
    <mergeCell ref="A321:B322"/>
    <mergeCell ref="C321:M322"/>
    <mergeCell ref="C324:D324"/>
    <mergeCell ref="E324:F324"/>
    <mergeCell ref="J324:K324"/>
    <mergeCell ref="A313:C313"/>
    <mergeCell ref="B314:D314"/>
    <mergeCell ref="J314:M314"/>
    <mergeCell ref="B315:F316"/>
    <mergeCell ref="H316:M316"/>
    <mergeCell ref="H317:M317"/>
    <mergeCell ref="C310:D310"/>
    <mergeCell ref="E310:F310"/>
    <mergeCell ref="J310:K310"/>
    <mergeCell ref="J311:K311"/>
    <mergeCell ref="D312:F312"/>
    <mergeCell ref="I312:M312"/>
    <mergeCell ref="C308:D308"/>
    <mergeCell ref="E308:F308"/>
    <mergeCell ref="J308:K308"/>
    <mergeCell ref="C309:D309"/>
    <mergeCell ref="E309:F309"/>
    <mergeCell ref="J309:K309"/>
    <mergeCell ref="C306:D306"/>
    <mergeCell ref="E306:F306"/>
    <mergeCell ref="J306:K306"/>
    <mergeCell ref="C307:D307"/>
    <mergeCell ref="E307:F307"/>
    <mergeCell ref="J307:K307"/>
    <mergeCell ref="C304:D304"/>
    <mergeCell ref="E304:F304"/>
    <mergeCell ref="J304:K304"/>
    <mergeCell ref="C305:D305"/>
    <mergeCell ref="E305:F305"/>
    <mergeCell ref="J305:K305"/>
    <mergeCell ref="C302:D302"/>
    <mergeCell ref="E302:F302"/>
    <mergeCell ref="J302:K302"/>
    <mergeCell ref="C303:D303"/>
    <mergeCell ref="E303:F303"/>
    <mergeCell ref="J303:K303"/>
    <mergeCell ref="C300:D300"/>
    <mergeCell ref="E300:F300"/>
    <mergeCell ref="J300:K300"/>
    <mergeCell ref="C301:D301"/>
    <mergeCell ref="E301:F301"/>
    <mergeCell ref="J301:K301"/>
    <mergeCell ref="C298:D298"/>
    <mergeCell ref="E298:F298"/>
    <mergeCell ref="J298:K298"/>
    <mergeCell ref="C299:D299"/>
    <mergeCell ref="E299:F299"/>
    <mergeCell ref="J299:K299"/>
    <mergeCell ref="C296:D296"/>
    <mergeCell ref="E296:F296"/>
    <mergeCell ref="J296:K296"/>
    <mergeCell ref="C297:D297"/>
    <mergeCell ref="E297:F297"/>
    <mergeCell ref="J297:K297"/>
    <mergeCell ref="C294:D294"/>
    <mergeCell ref="E294:F294"/>
    <mergeCell ref="J294:K294"/>
    <mergeCell ref="C295:D295"/>
    <mergeCell ref="E295:F295"/>
    <mergeCell ref="J295:K295"/>
    <mergeCell ref="C292:D292"/>
    <mergeCell ref="E292:F292"/>
    <mergeCell ref="J292:K292"/>
    <mergeCell ref="C293:D293"/>
    <mergeCell ref="E293:F293"/>
    <mergeCell ref="J293:K293"/>
    <mergeCell ref="C290:D290"/>
    <mergeCell ref="E290:F290"/>
    <mergeCell ref="J290:K290"/>
    <mergeCell ref="C291:D291"/>
    <mergeCell ref="E291:F291"/>
    <mergeCell ref="J291:K291"/>
    <mergeCell ref="C288:D288"/>
    <mergeCell ref="E288:F288"/>
    <mergeCell ref="J288:K288"/>
    <mergeCell ref="C289:D289"/>
    <mergeCell ref="E289:F289"/>
    <mergeCell ref="J289:K289"/>
    <mergeCell ref="C286:D286"/>
    <mergeCell ref="E286:F286"/>
    <mergeCell ref="J286:K286"/>
    <mergeCell ref="C287:D287"/>
    <mergeCell ref="E287:F287"/>
    <mergeCell ref="J287:K287"/>
    <mergeCell ref="H279:L279"/>
    <mergeCell ref="H280:L280"/>
    <mergeCell ref="A281:B281"/>
    <mergeCell ref="A282:B283"/>
    <mergeCell ref="C282:M283"/>
    <mergeCell ref="C285:D285"/>
    <mergeCell ref="E285:F285"/>
    <mergeCell ref="J285:K285"/>
    <mergeCell ref="A274:C274"/>
    <mergeCell ref="B275:D275"/>
    <mergeCell ref="J275:M275"/>
    <mergeCell ref="B276:F277"/>
    <mergeCell ref="H277:M277"/>
    <mergeCell ref="H278:M278"/>
    <mergeCell ref="C271:D271"/>
    <mergeCell ref="E271:F271"/>
    <mergeCell ref="J271:K271"/>
    <mergeCell ref="J272:K272"/>
    <mergeCell ref="D273:F273"/>
    <mergeCell ref="I273:M273"/>
    <mergeCell ref="C269:D269"/>
    <mergeCell ref="E269:F269"/>
    <mergeCell ref="J269:K269"/>
    <mergeCell ref="C270:D270"/>
    <mergeCell ref="E270:F270"/>
    <mergeCell ref="J270:K270"/>
    <mergeCell ref="C267:D267"/>
    <mergeCell ref="E267:F267"/>
    <mergeCell ref="J267:K267"/>
    <mergeCell ref="C268:D268"/>
    <mergeCell ref="E268:F268"/>
    <mergeCell ref="J268:K268"/>
    <mergeCell ref="C265:D265"/>
    <mergeCell ref="E265:F265"/>
    <mergeCell ref="J265:K265"/>
    <mergeCell ref="C266:D266"/>
    <mergeCell ref="E266:F266"/>
    <mergeCell ref="J266:K266"/>
    <mergeCell ref="C263:D263"/>
    <mergeCell ref="E263:F263"/>
    <mergeCell ref="J263:K263"/>
    <mergeCell ref="C264:D264"/>
    <mergeCell ref="E264:F264"/>
    <mergeCell ref="J264:K264"/>
    <mergeCell ref="C261:D261"/>
    <mergeCell ref="E261:F261"/>
    <mergeCell ref="J261:K261"/>
    <mergeCell ref="C262:D262"/>
    <mergeCell ref="E262:F262"/>
    <mergeCell ref="J262:K262"/>
    <mergeCell ref="C259:D259"/>
    <mergeCell ref="E259:F259"/>
    <mergeCell ref="J259:K259"/>
    <mergeCell ref="C260:D260"/>
    <mergeCell ref="E260:F260"/>
    <mergeCell ref="J260:K260"/>
    <mergeCell ref="C257:D257"/>
    <mergeCell ref="E257:F257"/>
    <mergeCell ref="J257:K257"/>
    <mergeCell ref="C258:D258"/>
    <mergeCell ref="E258:F258"/>
    <mergeCell ref="J258:K258"/>
    <mergeCell ref="C255:D255"/>
    <mergeCell ref="E255:F255"/>
    <mergeCell ref="J255:K255"/>
    <mergeCell ref="C256:D256"/>
    <mergeCell ref="E256:F256"/>
    <mergeCell ref="J256:K256"/>
    <mergeCell ref="C253:D253"/>
    <mergeCell ref="E253:F253"/>
    <mergeCell ref="J253:K253"/>
    <mergeCell ref="C254:D254"/>
    <mergeCell ref="E254:F254"/>
    <mergeCell ref="J254:K254"/>
    <mergeCell ref="C251:D251"/>
    <mergeCell ref="E251:F251"/>
    <mergeCell ref="J251:K251"/>
    <mergeCell ref="C252:D252"/>
    <mergeCell ref="E252:F252"/>
    <mergeCell ref="J252:K252"/>
    <mergeCell ref="C249:D249"/>
    <mergeCell ref="E249:F249"/>
    <mergeCell ref="J249:K249"/>
    <mergeCell ref="C250:D250"/>
    <mergeCell ref="E250:F250"/>
    <mergeCell ref="J250:K250"/>
    <mergeCell ref="C247:D247"/>
    <mergeCell ref="E247:F247"/>
    <mergeCell ref="J247:K247"/>
    <mergeCell ref="C248:D248"/>
    <mergeCell ref="E248:F248"/>
    <mergeCell ref="J248:K248"/>
    <mergeCell ref="H240:L240"/>
    <mergeCell ref="H241:L241"/>
    <mergeCell ref="A242:B242"/>
    <mergeCell ref="A243:B244"/>
    <mergeCell ref="C243:M244"/>
    <mergeCell ref="C246:D246"/>
    <mergeCell ref="E246:F246"/>
    <mergeCell ref="J246:K246"/>
    <mergeCell ref="A235:C235"/>
    <mergeCell ref="B236:D236"/>
    <mergeCell ref="J236:M236"/>
    <mergeCell ref="B237:F238"/>
    <mergeCell ref="H238:M238"/>
    <mergeCell ref="H239:M239"/>
    <mergeCell ref="C232:D232"/>
    <mergeCell ref="E232:F232"/>
    <mergeCell ref="J232:K232"/>
    <mergeCell ref="J233:K233"/>
    <mergeCell ref="D234:F234"/>
    <mergeCell ref="I234:M234"/>
    <mergeCell ref="C230:D230"/>
    <mergeCell ref="E230:F230"/>
    <mergeCell ref="J230:K230"/>
    <mergeCell ref="C231:D231"/>
    <mergeCell ref="E231:F231"/>
    <mergeCell ref="J231:K231"/>
    <mergeCell ref="C228:D228"/>
    <mergeCell ref="E228:F228"/>
    <mergeCell ref="J228:K228"/>
    <mergeCell ref="C229:D229"/>
    <mergeCell ref="E229:F229"/>
    <mergeCell ref="J229:K229"/>
    <mergeCell ref="C226:D226"/>
    <mergeCell ref="E226:F226"/>
    <mergeCell ref="J226:K226"/>
    <mergeCell ref="C227:D227"/>
    <mergeCell ref="E227:F227"/>
    <mergeCell ref="J227:K227"/>
    <mergeCell ref="C224:D224"/>
    <mergeCell ref="E224:F224"/>
    <mergeCell ref="J224:K224"/>
    <mergeCell ref="C225:D225"/>
    <mergeCell ref="E225:F225"/>
    <mergeCell ref="J225:K225"/>
    <mergeCell ref="C222:D222"/>
    <mergeCell ref="E222:F222"/>
    <mergeCell ref="J222:K222"/>
    <mergeCell ref="C223:D223"/>
    <mergeCell ref="E223:F223"/>
    <mergeCell ref="J223:K223"/>
    <mergeCell ref="C220:D220"/>
    <mergeCell ref="E220:F220"/>
    <mergeCell ref="J220:K220"/>
    <mergeCell ref="C221:D221"/>
    <mergeCell ref="E221:F221"/>
    <mergeCell ref="J221:K221"/>
    <mergeCell ref="C218:D218"/>
    <mergeCell ref="E218:F218"/>
    <mergeCell ref="J218:K218"/>
    <mergeCell ref="C219:D219"/>
    <mergeCell ref="E219:F219"/>
    <mergeCell ref="J219:K219"/>
    <mergeCell ref="C216:D216"/>
    <mergeCell ref="E216:F216"/>
    <mergeCell ref="J216:K216"/>
    <mergeCell ref="C217:D217"/>
    <mergeCell ref="E217:F217"/>
    <mergeCell ref="J217:K217"/>
    <mergeCell ref="C214:D214"/>
    <mergeCell ref="E214:F214"/>
    <mergeCell ref="J214:K214"/>
    <mergeCell ref="C215:D215"/>
    <mergeCell ref="E215:F215"/>
    <mergeCell ref="J215:K215"/>
    <mergeCell ref="C212:D212"/>
    <mergeCell ref="E212:F212"/>
    <mergeCell ref="J212:K212"/>
    <mergeCell ref="C213:D213"/>
    <mergeCell ref="E213:F213"/>
    <mergeCell ref="J213:K213"/>
    <mergeCell ref="C210:D210"/>
    <mergeCell ref="E210:F210"/>
    <mergeCell ref="J210:K210"/>
    <mergeCell ref="C211:D211"/>
    <mergeCell ref="E211:F211"/>
    <mergeCell ref="J211:K211"/>
    <mergeCell ref="C208:D208"/>
    <mergeCell ref="E208:F208"/>
    <mergeCell ref="J208:K208"/>
    <mergeCell ref="C209:D209"/>
    <mergeCell ref="E209:F209"/>
    <mergeCell ref="J209:K209"/>
    <mergeCell ref="H201:L201"/>
    <mergeCell ref="H202:L202"/>
    <mergeCell ref="A203:B203"/>
    <mergeCell ref="A204:B205"/>
    <mergeCell ref="C204:M205"/>
    <mergeCell ref="C207:D207"/>
    <mergeCell ref="E207:F207"/>
    <mergeCell ref="J207:K207"/>
    <mergeCell ref="A196:C196"/>
    <mergeCell ref="B197:D197"/>
    <mergeCell ref="J197:M197"/>
    <mergeCell ref="B198:F199"/>
    <mergeCell ref="H199:M199"/>
    <mergeCell ref="H200:M200"/>
    <mergeCell ref="C193:D193"/>
    <mergeCell ref="E193:F193"/>
    <mergeCell ref="J193:K193"/>
    <mergeCell ref="J194:K194"/>
    <mergeCell ref="D195:F195"/>
    <mergeCell ref="I195:M195"/>
    <mergeCell ref="C191:D191"/>
    <mergeCell ref="E191:F191"/>
    <mergeCell ref="J191:K191"/>
    <mergeCell ref="C192:D192"/>
    <mergeCell ref="E192:F192"/>
    <mergeCell ref="J192:K192"/>
    <mergeCell ref="C189:D189"/>
    <mergeCell ref="E189:F189"/>
    <mergeCell ref="J189:K189"/>
    <mergeCell ref="C190:D190"/>
    <mergeCell ref="E190:F190"/>
    <mergeCell ref="J190:K190"/>
    <mergeCell ref="C187:D187"/>
    <mergeCell ref="E187:F187"/>
    <mergeCell ref="J187:K187"/>
    <mergeCell ref="C188:D188"/>
    <mergeCell ref="E188:F188"/>
    <mergeCell ref="J188:K188"/>
    <mergeCell ref="C185:D185"/>
    <mergeCell ref="E185:F185"/>
    <mergeCell ref="J185:K185"/>
    <mergeCell ref="C186:D186"/>
    <mergeCell ref="E186:F186"/>
    <mergeCell ref="J186:K186"/>
    <mergeCell ref="C183:D183"/>
    <mergeCell ref="E183:F183"/>
    <mergeCell ref="J183:K183"/>
    <mergeCell ref="C184:D184"/>
    <mergeCell ref="E184:F184"/>
    <mergeCell ref="J184:K184"/>
    <mergeCell ref="C181:D181"/>
    <mergeCell ref="E181:F181"/>
    <mergeCell ref="J181:K181"/>
    <mergeCell ref="C182:D182"/>
    <mergeCell ref="E182:F182"/>
    <mergeCell ref="J182:K182"/>
    <mergeCell ref="C179:D179"/>
    <mergeCell ref="E179:F179"/>
    <mergeCell ref="J179:K179"/>
    <mergeCell ref="C180:D180"/>
    <mergeCell ref="E180:F180"/>
    <mergeCell ref="J180:K180"/>
    <mergeCell ref="C177:D177"/>
    <mergeCell ref="E177:F177"/>
    <mergeCell ref="J177:K177"/>
    <mergeCell ref="C178:D178"/>
    <mergeCell ref="E178:F178"/>
    <mergeCell ref="J178:K178"/>
    <mergeCell ref="C175:D175"/>
    <mergeCell ref="E175:F175"/>
    <mergeCell ref="J175:K175"/>
    <mergeCell ref="C176:D176"/>
    <mergeCell ref="E176:F176"/>
    <mergeCell ref="J176:K176"/>
    <mergeCell ref="C173:D173"/>
    <mergeCell ref="E173:F173"/>
    <mergeCell ref="J173:K173"/>
    <mergeCell ref="C174:D174"/>
    <mergeCell ref="E174:F174"/>
    <mergeCell ref="J174:K174"/>
    <mergeCell ref="C171:D171"/>
    <mergeCell ref="E171:F171"/>
    <mergeCell ref="J171:K171"/>
    <mergeCell ref="C172:D172"/>
    <mergeCell ref="E172:F172"/>
    <mergeCell ref="J172:K172"/>
    <mergeCell ref="C169:D169"/>
    <mergeCell ref="E169:F169"/>
    <mergeCell ref="J169:K169"/>
    <mergeCell ref="C170:D170"/>
    <mergeCell ref="E170:F170"/>
    <mergeCell ref="J170:K170"/>
    <mergeCell ref="H162:L162"/>
    <mergeCell ref="H163:L163"/>
    <mergeCell ref="A164:B164"/>
    <mergeCell ref="A165:B166"/>
    <mergeCell ref="C165:M166"/>
    <mergeCell ref="C168:D168"/>
    <mergeCell ref="E168:F168"/>
    <mergeCell ref="J168:K168"/>
    <mergeCell ref="A157:C157"/>
    <mergeCell ref="B158:D158"/>
    <mergeCell ref="J158:M158"/>
    <mergeCell ref="B159:F160"/>
    <mergeCell ref="H160:M160"/>
    <mergeCell ref="H161:M161"/>
    <mergeCell ref="C154:D154"/>
    <mergeCell ref="E154:F154"/>
    <mergeCell ref="J154:K154"/>
    <mergeCell ref="J155:K155"/>
    <mergeCell ref="D156:F156"/>
    <mergeCell ref="I156:M156"/>
    <mergeCell ref="C152:D152"/>
    <mergeCell ref="E152:F152"/>
    <mergeCell ref="J152:K152"/>
    <mergeCell ref="C153:D153"/>
    <mergeCell ref="E153:F153"/>
    <mergeCell ref="J153:K153"/>
    <mergeCell ref="C150:D150"/>
    <mergeCell ref="E150:F150"/>
    <mergeCell ref="J150:K150"/>
    <mergeCell ref="C151:D151"/>
    <mergeCell ref="E151:F151"/>
    <mergeCell ref="J151:K151"/>
    <mergeCell ref="C148:D148"/>
    <mergeCell ref="E148:F148"/>
    <mergeCell ref="J148:K148"/>
    <mergeCell ref="C149:D149"/>
    <mergeCell ref="E149:F149"/>
    <mergeCell ref="J149:K149"/>
    <mergeCell ref="C146:D146"/>
    <mergeCell ref="E146:F146"/>
    <mergeCell ref="J146:K146"/>
    <mergeCell ref="C147:D147"/>
    <mergeCell ref="E147:F147"/>
    <mergeCell ref="J147:K147"/>
    <mergeCell ref="C144:D144"/>
    <mergeCell ref="E144:F144"/>
    <mergeCell ref="J144:K144"/>
    <mergeCell ref="C145:D145"/>
    <mergeCell ref="E145:F145"/>
    <mergeCell ref="J145:K145"/>
    <mergeCell ref="C142:D142"/>
    <mergeCell ref="E142:F142"/>
    <mergeCell ref="J142:K142"/>
    <mergeCell ref="C143:D143"/>
    <mergeCell ref="E143:F143"/>
    <mergeCell ref="J143:K143"/>
    <mergeCell ref="C140:D140"/>
    <mergeCell ref="E140:F140"/>
    <mergeCell ref="J140:K140"/>
    <mergeCell ref="C141:D141"/>
    <mergeCell ref="E141:F141"/>
    <mergeCell ref="J141:K141"/>
    <mergeCell ref="C138:D138"/>
    <mergeCell ref="E138:F138"/>
    <mergeCell ref="J138:K138"/>
    <mergeCell ref="C139:D139"/>
    <mergeCell ref="E139:F139"/>
    <mergeCell ref="J139:K139"/>
    <mergeCell ref="C136:D136"/>
    <mergeCell ref="E136:F136"/>
    <mergeCell ref="J136:K136"/>
    <mergeCell ref="C137:D137"/>
    <mergeCell ref="E137:F137"/>
    <mergeCell ref="J137:K137"/>
    <mergeCell ref="C134:D134"/>
    <mergeCell ref="E134:F134"/>
    <mergeCell ref="J134:K134"/>
    <mergeCell ref="C135:D135"/>
    <mergeCell ref="E135:F135"/>
    <mergeCell ref="J135:K135"/>
    <mergeCell ref="C132:D132"/>
    <mergeCell ref="E132:F132"/>
    <mergeCell ref="J132:K132"/>
    <mergeCell ref="C133:D133"/>
    <mergeCell ref="E133:F133"/>
    <mergeCell ref="J133:K133"/>
    <mergeCell ref="C130:D130"/>
    <mergeCell ref="E130:F130"/>
    <mergeCell ref="J130:K130"/>
    <mergeCell ref="C131:D131"/>
    <mergeCell ref="E131:F131"/>
    <mergeCell ref="J131:K131"/>
    <mergeCell ref="H123:L123"/>
    <mergeCell ref="H124:L124"/>
    <mergeCell ref="A125:B125"/>
    <mergeCell ref="A126:B127"/>
    <mergeCell ref="C126:M127"/>
    <mergeCell ref="C129:D129"/>
    <mergeCell ref="E129:F129"/>
    <mergeCell ref="J129:K129"/>
    <mergeCell ref="A118:C118"/>
    <mergeCell ref="B119:D119"/>
    <mergeCell ref="J119:M119"/>
    <mergeCell ref="B120:F121"/>
    <mergeCell ref="H121:M121"/>
    <mergeCell ref="H122:M122"/>
    <mergeCell ref="C115:D115"/>
    <mergeCell ref="E115:F115"/>
    <mergeCell ref="J115:K115"/>
    <mergeCell ref="J116:K116"/>
    <mergeCell ref="D117:F117"/>
    <mergeCell ref="I117:M117"/>
    <mergeCell ref="C113:D113"/>
    <mergeCell ref="E113:F113"/>
    <mergeCell ref="J113:K113"/>
    <mergeCell ref="C114:D114"/>
    <mergeCell ref="E114:F114"/>
    <mergeCell ref="J114:K114"/>
    <mergeCell ref="C111:D111"/>
    <mergeCell ref="E111:F111"/>
    <mergeCell ref="J111:K111"/>
    <mergeCell ref="C112:D112"/>
    <mergeCell ref="E112:F112"/>
    <mergeCell ref="J112:K112"/>
    <mergeCell ref="C109:D109"/>
    <mergeCell ref="E109:F109"/>
    <mergeCell ref="J109:K109"/>
    <mergeCell ref="C110:D110"/>
    <mergeCell ref="E110:F110"/>
    <mergeCell ref="J110:K110"/>
    <mergeCell ref="C107:D107"/>
    <mergeCell ref="E107:F107"/>
    <mergeCell ref="J107:K107"/>
    <mergeCell ref="C108:D108"/>
    <mergeCell ref="E108:F108"/>
    <mergeCell ref="J108:K108"/>
    <mergeCell ref="C105:D105"/>
    <mergeCell ref="E105:F105"/>
    <mergeCell ref="J105:K105"/>
    <mergeCell ref="C106:D106"/>
    <mergeCell ref="E106:F106"/>
    <mergeCell ref="J106:K106"/>
    <mergeCell ref="C103:D103"/>
    <mergeCell ref="E103:F103"/>
    <mergeCell ref="J103:K103"/>
    <mergeCell ref="C104:D104"/>
    <mergeCell ref="E104:F104"/>
    <mergeCell ref="J104:K104"/>
    <mergeCell ref="C101:D101"/>
    <mergeCell ref="E101:F101"/>
    <mergeCell ref="J101:K101"/>
    <mergeCell ref="C102:D102"/>
    <mergeCell ref="E102:F102"/>
    <mergeCell ref="J102:K102"/>
    <mergeCell ref="C99:D99"/>
    <mergeCell ref="E99:F99"/>
    <mergeCell ref="J99:K99"/>
    <mergeCell ref="C100:D100"/>
    <mergeCell ref="E100:F100"/>
    <mergeCell ref="J100:K100"/>
    <mergeCell ref="C97:D97"/>
    <mergeCell ref="E97:F97"/>
    <mergeCell ref="J97:K97"/>
    <mergeCell ref="C98:D98"/>
    <mergeCell ref="E98:F98"/>
    <mergeCell ref="J98:K98"/>
    <mergeCell ref="C95:D95"/>
    <mergeCell ref="E95:F95"/>
    <mergeCell ref="J95:K95"/>
    <mergeCell ref="C96:D96"/>
    <mergeCell ref="E96:F96"/>
    <mergeCell ref="J96:K96"/>
    <mergeCell ref="C93:D93"/>
    <mergeCell ref="E93:F93"/>
    <mergeCell ref="J93:K93"/>
    <mergeCell ref="C94:D94"/>
    <mergeCell ref="E94:F94"/>
    <mergeCell ref="J94:K94"/>
    <mergeCell ref="C91:D91"/>
    <mergeCell ref="E91:F91"/>
    <mergeCell ref="J91:K91"/>
    <mergeCell ref="C92:D92"/>
    <mergeCell ref="E92:F92"/>
    <mergeCell ref="J92:K92"/>
    <mergeCell ref="H84:L84"/>
    <mergeCell ref="H85:L85"/>
    <mergeCell ref="A86:B86"/>
    <mergeCell ref="A87:B88"/>
    <mergeCell ref="C87:M88"/>
    <mergeCell ref="C90:D90"/>
    <mergeCell ref="E90:F90"/>
    <mergeCell ref="J90:K90"/>
    <mergeCell ref="A79:C79"/>
    <mergeCell ref="B80:D80"/>
    <mergeCell ref="J80:M80"/>
    <mergeCell ref="B81:F82"/>
    <mergeCell ref="H82:M82"/>
    <mergeCell ref="H83:M83"/>
    <mergeCell ref="C76:D76"/>
    <mergeCell ref="E76:F76"/>
    <mergeCell ref="J76:K76"/>
    <mergeCell ref="J77:K77"/>
    <mergeCell ref="D78:F78"/>
    <mergeCell ref="I78:M78"/>
    <mergeCell ref="C74:D74"/>
    <mergeCell ref="E74:F74"/>
    <mergeCell ref="J74:K74"/>
    <mergeCell ref="C75:D75"/>
    <mergeCell ref="E75:F75"/>
    <mergeCell ref="J75:K75"/>
    <mergeCell ref="C72:D72"/>
    <mergeCell ref="E72:F72"/>
    <mergeCell ref="J72:K72"/>
    <mergeCell ref="C73:D73"/>
    <mergeCell ref="E73:F73"/>
    <mergeCell ref="J73:K73"/>
    <mergeCell ref="C70:D70"/>
    <mergeCell ref="E70:F70"/>
    <mergeCell ref="J70:K70"/>
    <mergeCell ref="C71:D71"/>
    <mergeCell ref="E71:F71"/>
    <mergeCell ref="J71:K71"/>
    <mergeCell ref="C68:D68"/>
    <mergeCell ref="E68:F68"/>
    <mergeCell ref="J68:K68"/>
    <mergeCell ref="C69:D69"/>
    <mergeCell ref="E69:F69"/>
    <mergeCell ref="J69:K69"/>
    <mergeCell ref="C66:D66"/>
    <mergeCell ref="E66:F66"/>
    <mergeCell ref="J66:K66"/>
    <mergeCell ref="C67:D67"/>
    <mergeCell ref="E67:F67"/>
    <mergeCell ref="J67:K67"/>
    <mergeCell ref="C64:D64"/>
    <mergeCell ref="E64:F64"/>
    <mergeCell ref="J64:K64"/>
    <mergeCell ref="C65:D65"/>
    <mergeCell ref="E65:F65"/>
    <mergeCell ref="J65:K65"/>
    <mergeCell ref="C62:D62"/>
    <mergeCell ref="E62:F62"/>
    <mergeCell ref="J62:K62"/>
    <mergeCell ref="C63:D63"/>
    <mergeCell ref="E63:F63"/>
    <mergeCell ref="J63:K63"/>
    <mergeCell ref="C60:D60"/>
    <mergeCell ref="E60:F60"/>
    <mergeCell ref="J60:K60"/>
    <mergeCell ref="C61:D61"/>
    <mergeCell ref="E61:F61"/>
    <mergeCell ref="J61:K61"/>
    <mergeCell ref="C58:D58"/>
    <mergeCell ref="E58:F58"/>
    <mergeCell ref="J58:K58"/>
    <mergeCell ref="C59:D59"/>
    <mergeCell ref="E59:F59"/>
    <mergeCell ref="J59:K59"/>
    <mergeCell ref="C56:D56"/>
    <mergeCell ref="E56:F56"/>
    <mergeCell ref="J56:K56"/>
    <mergeCell ref="C57:D57"/>
    <mergeCell ref="E57:F57"/>
    <mergeCell ref="J57:K57"/>
    <mergeCell ref="C54:D54"/>
    <mergeCell ref="E54:F54"/>
    <mergeCell ref="J54:K54"/>
    <mergeCell ref="C55:D55"/>
    <mergeCell ref="E55:F55"/>
    <mergeCell ref="J55:K55"/>
    <mergeCell ref="C52:D52"/>
    <mergeCell ref="E52:F52"/>
    <mergeCell ref="J52:K52"/>
    <mergeCell ref="C53:D53"/>
    <mergeCell ref="E53:F53"/>
    <mergeCell ref="J53:K53"/>
    <mergeCell ref="H45:L45"/>
    <mergeCell ref="H46:L46"/>
    <mergeCell ref="A47:B47"/>
    <mergeCell ref="A48:B49"/>
    <mergeCell ref="C48:M49"/>
    <mergeCell ref="C51:D51"/>
    <mergeCell ref="E51:F51"/>
    <mergeCell ref="J51:K51"/>
    <mergeCell ref="A40:C40"/>
    <mergeCell ref="B41:D41"/>
    <mergeCell ref="J41:M41"/>
    <mergeCell ref="B42:F43"/>
    <mergeCell ref="H43:M43"/>
    <mergeCell ref="H44:M44"/>
    <mergeCell ref="C37:D37"/>
    <mergeCell ref="E37:F37"/>
    <mergeCell ref="J37:K37"/>
    <mergeCell ref="J38:K38"/>
    <mergeCell ref="D39:F39"/>
    <mergeCell ref="I39:M39"/>
    <mergeCell ref="C35:D35"/>
    <mergeCell ref="E35:F35"/>
    <mergeCell ref="J35:K35"/>
    <mergeCell ref="C36:D36"/>
    <mergeCell ref="E36:F36"/>
    <mergeCell ref="J36:K36"/>
    <mergeCell ref="C33:D33"/>
    <mergeCell ref="E33:F33"/>
    <mergeCell ref="J33:K33"/>
    <mergeCell ref="C34:D34"/>
    <mergeCell ref="E34:F34"/>
    <mergeCell ref="J34:K34"/>
    <mergeCell ref="C31:D31"/>
    <mergeCell ref="E31:F31"/>
    <mergeCell ref="J31:K31"/>
    <mergeCell ref="C32:D32"/>
    <mergeCell ref="E32:F32"/>
    <mergeCell ref="J32:K32"/>
    <mergeCell ref="C29:D29"/>
    <mergeCell ref="E29:F29"/>
    <mergeCell ref="J29:K29"/>
    <mergeCell ref="C30:D30"/>
    <mergeCell ref="E30:F30"/>
    <mergeCell ref="J30:K30"/>
    <mergeCell ref="C27:D27"/>
    <mergeCell ref="E27:F27"/>
    <mergeCell ref="J27:K27"/>
    <mergeCell ref="C28:D28"/>
    <mergeCell ref="E28:F28"/>
    <mergeCell ref="J28:K28"/>
    <mergeCell ref="C25:D25"/>
    <mergeCell ref="E25:F25"/>
    <mergeCell ref="J25:K25"/>
    <mergeCell ref="C26:D26"/>
    <mergeCell ref="E26:F26"/>
    <mergeCell ref="J26:K26"/>
    <mergeCell ref="C23:D23"/>
    <mergeCell ref="E23:F23"/>
    <mergeCell ref="J23:K23"/>
    <mergeCell ref="C24:D24"/>
    <mergeCell ref="E24:F24"/>
    <mergeCell ref="J24:K24"/>
    <mergeCell ref="C21:D21"/>
    <mergeCell ref="E21:F21"/>
    <mergeCell ref="J21:K21"/>
    <mergeCell ref="C22:D22"/>
    <mergeCell ref="E22:F22"/>
    <mergeCell ref="J22:K22"/>
    <mergeCell ref="C19:D19"/>
    <mergeCell ref="E19:F19"/>
    <mergeCell ref="J19:K19"/>
    <mergeCell ref="C20:D20"/>
    <mergeCell ref="E20:F20"/>
    <mergeCell ref="J20:K20"/>
    <mergeCell ref="C17:D17"/>
    <mergeCell ref="E17:F17"/>
    <mergeCell ref="J17:K17"/>
    <mergeCell ref="C18:D18"/>
    <mergeCell ref="E18:F18"/>
    <mergeCell ref="J18:K18"/>
    <mergeCell ref="C15:D15"/>
    <mergeCell ref="E15:F15"/>
    <mergeCell ref="J15:K15"/>
    <mergeCell ref="C16:D16"/>
    <mergeCell ref="E16:F16"/>
    <mergeCell ref="J16:K16"/>
    <mergeCell ref="C13:D13"/>
    <mergeCell ref="E13:F13"/>
    <mergeCell ref="J13:K13"/>
    <mergeCell ref="C14:D14"/>
    <mergeCell ref="E14:F14"/>
    <mergeCell ref="J14:K14"/>
    <mergeCell ref="H6:L6"/>
    <mergeCell ref="H7:L7"/>
    <mergeCell ref="A8:B8"/>
    <mergeCell ref="A9:B10"/>
    <mergeCell ref="C9:M10"/>
    <mergeCell ref="C12:D12"/>
    <mergeCell ref="E12:F12"/>
    <mergeCell ref="J12:K12"/>
    <mergeCell ref="A1:C1"/>
    <mergeCell ref="B2:D2"/>
    <mergeCell ref="J2:M2"/>
    <mergeCell ref="B3:F4"/>
    <mergeCell ref="H4:M4"/>
    <mergeCell ref="H5:M5"/>
  </mergeCells>
  <phoneticPr fontId="3"/>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CFFFF"/>
    <pageSetUpPr fitToPage="1"/>
  </sheetPr>
  <dimension ref="A1:Q54"/>
  <sheetViews>
    <sheetView tabSelected="1" zoomScaleNormal="100" zoomScaleSheetLayoutView="90" workbookViewId="0">
      <selection activeCell="M12" sqref="M12"/>
    </sheetView>
  </sheetViews>
  <sheetFormatPr defaultRowHeight="13.5"/>
  <cols>
    <col min="1" max="2" width="6.625" customWidth="1"/>
    <col min="3" max="5" width="11.625" customWidth="1"/>
    <col min="6" max="6" width="2.25" customWidth="1"/>
    <col min="7" max="8" width="10.75" customWidth="1"/>
    <col min="9" max="9" width="6.625" customWidth="1"/>
    <col min="10" max="10" width="9.625" customWidth="1"/>
    <col min="11" max="11" width="5.375" customWidth="1"/>
    <col min="12" max="12" width="10.625" customWidth="1"/>
    <col min="14" max="14" width="9.25" bestFit="1" customWidth="1"/>
    <col min="16" max="16" width="0" hidden="1" customWidth="1"/>
  </cols>
  <sheetData>
    <row r="1" spans="1:17" ht="45.75" customHeight="1" thickBot="1">
      <c r="A1" s="371" t="s">
        <v>140</v>
      </c>
      <c r="B1" s="371"/>
      <c r="C1" s="371"/>
      <c r="D1" s="105" t="s">
        <v>27</v>
      </c>
      <c r="E1" s="106"/>
      <c r="F1" s="105"/>
      <c r="G1" s="105"/>
      <c r="H1" s="105"/>
      <c r="I1" s="433">
        <f ca="1">TODAY()</f>
        <v>45645</v>
      </c>
      <c r="J1" s="433"/>
      <c r="K1" s="433"/>
      <c r="M1" s="107" t="s">
        <v>114</v>
      </c>
    </row>
    <row r="2" spans="1:17" ht="20.25" customHeight="1">
      <c r="A2" s="104"/>
      <c r="B2" s="465" t="s">
        <v>11</v>
      </c>
      <c r="C2" s="465"/>
      <c r="D2" s="465"/>
      <c r="E2" s="465"/>
      <c r="F2" s="108"/>
      <c r="G2" s="109" t="s">
        <v>30</v>
      </c>
      <c r="H2" s="92"/>
      <c r="I2" s="110"/>
      <c r="J2" s="110"/>
      <c r="K2" s="111"/>
      <c r="L2" s="112"/>
      <c r="M2" s="374" t="s">
        <v>87</v>
      </c>
      <c r="N2" s="375"/>
    </row>
    <row r="3" spans="1:17" ht="14.25" customHeight="1" thickBot="1">
      <c r="A3" s="4"/>
      <c r="B3" s="465"/>
      <c r="C3" s="465"/>
      <c r="D3" s="465"/>
      <c r="E3" s="465"/>
      <c r="F3" s="108"/>
      <c r="G3" s="113"/>
      <c r="H3" s="376"/>
      <c r="I3" s="376"/>
      <c r="J3" s="376"/>
      <c r="K3" s="377"/>
      <c r="M3" s="114" t="s">
        <v>22</v>
      </c>
      <c r="N3" s="115" t="s">
        <v>0</v>
      </c>
      <c r="O3" s="103" t="s">
        <v>115</v>
      </c>
    </row>
    <row r="4" spans="1:17" ht="20.100000000000001" customHeight="1" thickBot="1">
      <c r="A4" s="4"/>
      <c r="B4" s="116"/>
      <c r="C4" s="323" t="s">
        <v>13</v>
      </c>
      <c r="D4" s="323"/>
      <c r="E4" s="323"/>
      <c r="F4" s="10"/>
      <c r="G4" s="117" t="s">
        <v>7</v>
      </c>
      <c r="H4" s="459"/>
      <c r="I4" s="459"/>
      <c r="J4" s="459"/>
      <c r="K4" s="460"/>
      <c r="L4" s="118"/>
      <c r="M4" s="249"/>
      <c r="N4" s="250"/>
      <c r="O4" s="76" t="s">
        <v>116</v>
      </c>
    </row>
    <row r="5" spans="1:17" ht="23.25" customHeight="1" thickBot="1">
      <c r="A5" s="357"/>
      <c r="B5" s="358"/>
      <c r="C5" s="119" t="s">
        <v>22</v>
      </c>
      <c r="D5" s="119" t="s">
        <v>0</v>
      </c>
      <c r="E5" s="120" t="s">
        <v>23</v>
      </c>
      <c r="F5" s="10"/>
      <c r="G5" s="121" t="s">
        <v>8</v>
      </c>
      <c r="H5" s="461"/>
      <c r="I5" s="461"/>
      <c r="J5" s="461"/>
      <c r="K5" s="462"/>
    </row>
    <row r="6" spans="1:17" ht="17.25" customHeight="1" thickBot="1">
      <c r="A6" s="361" t="s">
        <v>17</v>
      </c>
      <c r="B6" s="362"/>
      <c r="C6" s="365" t="str">
        <f>IF(AND(M4="",明細書!P391=0),"",ROUND(明細書!P391+M4-(M21-M24)/$P$7-M24+N21,0))</f>
        <v/>
      </c>
      <c r="D6" s="367" t="str">
        <f>IF(AND(M4="",C6=""),"",(C6-(M23-M24))*$M$7+N4)</f>
        <v/>
      </c>
      <c r="E6" s="369" t="str">
        <f>IF(AND(M4="",C6=""),"",C6+D6+M21-N21)</f>
        <v/>
      </c>
      <c r="F6" s="10"/>
      <c r="G6" s="122"/>
      <c r="H6" s="461"/>
      <c r="I6" s="461"/>
      <c r="J6" s="461"/>
      <c r="K6" s="462"/>
      <c r="M6" s="347" t="s">
        <v>132</v>
      </c>
      <c r="N6" s="348"/>
    </row>
    <row r="7" spans="1:17" ht="20.25" customHeight="1" thickBot="1">
      <c r="A7" s="363"/>
      <c r="B7" s="364"/>
      <c r="C7" s="366"/>
      <c r="D7" s="368"/>
      <c r="E7" s="370"/>
      <c r="F7" s="123"/>
      <c r="G7" s="124" t="s">
        <v>131</v>
      </c>
      <c r="H7" s="466"/>
      <c r="I7" s="466"/>
      <c r="J7" s="466"/>
      <c r="K7" s="515"/>
      <c r="L7" s="126"/>
      <c r="M7" s="426">
        <v>0.1</v>
      </c>
      <c r="N7" s="427"/>
      <c r="P7" s="127">
        <f>1+M7</f>
        <v>1.1000000000000001</v>
      </c>
      <c r="Q7" s="128"/>
    </row>
    <row r="8" spans="1:17" ht="19.5" customHeight="1">
      <c r="A8" s="352" t="str">
        <f>IF(M7="","",IF(M7&lt;&gt;0.1,M7*100&amp;"％軽減税率対象",M7*100&amp;"%対象"))</f>
        <v>10%対象</v>
      </c>
      <c r="B8" s="353"/>
      <c r="C8" s="255" t="str">
        <f>IF(C6="","",IF(C9="",C6,ROUND(C6-C9,0)))</f>
        <v/>
      </c>
      <c r="D8" s="256" t="str">
        <f>IF(D6="","",D6)</f>
        <v/>
      </c>
      <c r="E8" s="257" t="str">
        <f>IF(C8="","",ROUND(SUM(C8,D8),0))</f>
        <v/>
      </c>
      <c r="F8" s="253"/>
      <c r="G8" s="24" t="s">
        <v>21</v>
      </c>
      <c r="H8" s="437"/>
      <c r="I8" s="437"/>
      <c r="J8" s="437"/>
      <c r="K8" s="129"/>
      <c r="L8" s="130"/>
    </row>
    <row r="9" spans="1:17" ht="19.5" customHeight="1">
      <c r="A9" s="355" t="s">
        <v>49</v>
      </c>
      <c r="B9" s="356"/>
      <c r="C9" s="259" t="str">
        <f>IF(SUM(明細書!S38,明細書!S77,明細書!S116,明細書!S155,明細書!S194,明細書!S233,明細書!S272,明細書!S311,明細書!S350,明細書!S389)=0,"",SUM(明細書!S38,明細書!S77,明細書!S116,明細書!S155,明細書!S194,明細書!S233,明細書!S272,明細書!S311,明細書!S350,明細書!S389))</f>
        <v/>
      </c>
      <c r="D9" s="259" t="str">
        <f>IF(C9="","",0)</f>
        <v/>
      </c>
      <c r="E9" s="258" t="str">
        <f>IF(C9="","",C9)</f>
        <v/>
      </c>
      <c r="F9" s="254"/>
      <c r="L9" s="130"/>
      <c r="O9" s="13"/>
    </row>
    <row r="10" spans="1:17" ht="24.75" customHeight="1">
      <c r="A10" s="457" t="s">
        <v>185</v>
      </c>
      <c r="B10" s="458"/>
      <c r="C10" s="131" t="s">
        <v>135</v>
      </c>
      <c r="D10" s="131" t="s">
        <v>136</v>
      </c>
      <c r="E10" s="132" t="s">
        <v>137</v>
      </c>
      <c r="F10" s="10"/>
      <c r="G10" s="147" t="s">
        <v>139</v>
      </c>
      <c r="H10" s="100"/>
      <c r="I10" s="148" t="s">
        <v>138</v>
      </c>
      <c r="J10" s="463"/>
      <c r="K10" s="464"/>
    </row>
    <row r="11" spans="1:17" ht="24.75" customHeight="1">
      <c r="A11" s="335" t="s">
        <v>133</v>
      </c>
      <c r="B11" s="336"/>
      <c r="C11" s="41"/>
      <c r="D11" s="41"/>
      <c r="E11" s="75"/>
      <c r="F11" s="10"/>
      <c r="G11" s="147" t="s">
        <v>18</v>
      </c>
      <c r="H11" s="93"/>
      <c r="I11" s="149" t="str">
        <f>IF(RIGHT(H11,2)="信用","金庫","銀行")</f>
        <v>銀行</v>
      </c>
      <c r="J11" s="93"/>
      <c r="K11" s="150" t="str">
        <f>IF(J11="本","店","支店")</f>
        <v>支店</v>
      </c>
    </row>
    <row r="12" spans="1:17" ht="24.95" customHeight="1">
      <c r="A12" s="335" t="s">
        <v>48</v>
      </c>
      <c r="B12" s="336"/>
      <c r="C12" s="41"/>
      <c r="D12" s="41"/>
      <c r="E12" s="75"/>
      <c r="F12" s="10"/>
      <c r="G12" s="151" t="s" ph="1">
        <v>44</v>
      </c>
      <c r="H12" s="430"/>
      <c r="I12" s="431"/>
      <c r="J12" s="431"/>
      <c r="K12" s="432"/>
    </row>
    <row r="13" spans="1:17" ht="24.95" customHeight="1">
      <c r="A13" s="340" t="s">
        <v>28</v>
      </c>
      <c r="B13" s="341"/>
      <c r="C13" s="95"/>
      <c r="D13" s="95"/>
      <c r="E13" s="96"/>
      <c r="F13" s="10"/>
      <c r="G13" s="152" t="s">
        <v>44</v>
      </c>
      <c r="H13" s="430"/>
      <c r="I13" s="431"/>
      <c r="J13" s="431"/>
      <c r="K13" s="432"/>
    </row>
    <row r="14" spans="1:17" ht="24.95" customHeight="1">
      <c r="A14" s="342" t="s">
        <v>43</v>
      </c>
      <c r="B14" s="343"/>
      <c r="C14" s="42"/>
      <c r="D14" s="42"/>
      <c r="E14" s="43"/>
      <c r="F14" s="10"/>
      <c r="G14" s="153" t="s">
        <v>19</v>
      </c>
      <c r="H14" s="94"/>
      <c r="I14" s="154" t="s">
        <v>20</v>
      </c>
      <c r="J14" s="434"/>
      <c r="K14" s="434"/>
    </row>
    <row r="15" spans="1:17" ht="14.25" customHeight="1">
      <c r="A15" s="251"/>
      <c r="B15" s="133"/>
      <c r="C15" s="252"/>
      <c r="D15" s="134"/>
      <c r="E15" s="8"/>
      <c r="F15" s="10"/>
    </row>
    <row r="16" spans="1:17" ht="15" customHeight="1">
      <c r="A16" s="345" t="s">
        <v>47</v>
      </c>
      <c r="B16" s="346"/>
      <c r="C16" s="40"/>
      <c r="D16" s="10"/>
      <c r="E16" s="10"/>
      <c r="F16" s="10"/>
      <c r="G16" s="10"/>
      <c r="H16" s="10"/>
      <c r="I16" s="10"/>
      <c r="J16" s="10"/>
      <c r="K16" s="10"/>
    </row>
    <row r="17" spans="1:15" ht="12" customHeight="1">
      <c r="A17" s="306" t="s">
        <v>46</v>
      </c>
      <c r="B17" s="307"/>
      <c r="C17" s="451"/>
      <c r="D17" s="452"/>
      <c r="E17" s="452"/>
      <c r="F17" s="452"/>
      <c r="G17" s="452"/>
      <c r="H17" s="452"/>
      <c r="I17" s="452"/>
      <c r="J17" s="452"/>
      <c r="K17" s="453"/>
    </row>
    <row r="18" spans="1:15" ht="12" customHeight="1">
      <c r="A18" s="308"/>
      <c r="B18" s="309"/>
      <c r="C18" s="454"/>
      <c r="D18" s="455"/>
      <c r="E18" s="455"/>
      <c r="F18" s="455"/>
      <c r="G18" s="455"/>
      <c r="H18" s="455"/>
      <c r="I18" s="455"/>
      <c r="J18" s="455"/>
      <c r="K18" s="456"/>
    </row>
    <row r="19" spans="1:15" ht="7.5" customHeight="1">
      <c r="A19" s="4"/>
      <c r="B19" s="4"/>
      <c r="C19" s="7"/>
      <c r="D19" s="7"/>
      <c r="E19" s="7"/>
      <c r="F19" s="7"/>
      <c r="G19" s="7"/>
      <c r="H19" s="7"/>
      <c r="I19" s="7"/>
      <c r="J19" s="7"/>
      <c r="K19" s="9"/>
      <c r="L19" s="2"/>
      <c r="M19" s="2"/>
      <c r="N19" s="2"/>
      <c r="O19" s="2"/>
    </row>
    <row r="20" spans="1:15" ht="20.100000000000001" customHeight="1">
      <c r="A20" s="326" t="s">
        <v>33</v>
      </c>
      <c r="B20" s="327"/>
      <c r="C20" s="327"/>
      <c r="D20" s="328"/>
      <c r="E20" s="329"/>
      <c r="F20" s="330"/>
      <c r="G20" s="326" t="s">
        <v>45</v>
      </c>
      <c r="H20" s="327"/>
      <c r="I20" s="135" t="s">
        <v>9</v>
      </c>
      <c r="J20" s="326" t="s">
        <v>10</v>
      </c>
      <c r="K20" s="330"/>
      <c r="L20" s="55" t="s">
        <v>86</v>
      </c>
      <c r="M20" s="1" t="s">
        <v>84</v>
      </c>
      <c r="N20" s="1" t="s">
        <v>91</v>
      </c>
    </row>
    <row r="21" spans="1:15" ht="20.100000000000001" customHeight="1">
      <c r="A21" s="448"/>
      <c r="B21" s="449"/>
      <c r="C21" s="449"/>
      <c r="D21" s="450"/>
      <c r="E21" s="446"/>
      <c r="F21" s="447"/>
      <c r="G21" s="321" t="str">
        <f>IF(明細書!AB2="","",IF(LEFT(明細書!AB2,3)="143",SUMIF(明細書!T:T,明細書!AB2,明細書!J:J)*$P$7,IF(VALUE(MID(明細書!AB2,4,1))=2,SUMIF(明細書!U:U,明細書!AB2,明細書!S:S),SUMIF(明細書!V:V,VALUE(LEFT(明細書!AB2,3)&amp;RIGHT(明細書!AB2,1)),明細書!J:J)-SUMIF(明細書!U:U,VALUE(LEFT(明細書!AB2,IF(LEN(明細書!AB2)=4,2,3))&amp;2&amp;RIGHT(明細書!AB2,1)),明細書!S:S))))</f>
        <v/>
      </c>
      <c r="H21" s="322"/>
      <c r="I21" s="136" t="str">
        <f>IF(明細書!AB2="","",IF(LEN(明細書!AB2)=4,VALUE(LEFT(明細書!AB2,2)),VALUE(LEFT(明細書!AB2,3))))</f>
        <v/>
      </c>
      <c r="J21" s="74" t="str">
        <f>IF(OR(I21="",SUMIF(I21:$I$39,I21,G21:$H$39)=G21),"",SUMIF(I21:$I$39,I21,G21:$H$39))</f>
        <v/>
      </c>
      <c r="K21" s="137" t="str">
        <f>IF(I21="","",IF(J21&lt;&gt;"","合",IF(VALUE(MID(明細書!AB2,4,1))=2,"非","")))</f>
        <v/>
      </c>
      <c r="L21" s="138" t="str">
        <f>IF(ISERROR(VLOOKUP(I21,要素一覧!$A$1:$B$51,2,0)),"",VLOOKUP(I21,要素一覧!$A$1:$B$51,2,0))</f>
        <v/>
      </c>
      <c r="M21" s="138">
        <f>IF(ISERROR(INDEX(G21:I41,MATCH(143,I21:I41,0),1)),0,INDEX(G21:I41,MATCH(143,I21:I41,0),1))</f>
        <v>0</v>
      </c>
      <c r="N21" s="138">
        <f>ABS(IF(ISERROR(INDEX(G21:I41,MATCH(505,I21:I41,0),1)),0,INDEX(G21:I41,MATCH(505,I21:I41,0),1)))</f>
        <v>0</v>
      </c>
    </row>
    <row r="22" spans="1:15" ht="20.100000000000001" customHeight="1">
      <c r="A22" s="438"/>
      <c r="B22" s="439"/>
      <c r="C22" s="439"/>
      <c r="D22" s="440"/>
      <c r="E22" s="435"/>
      <c r="F22" s="436"/>
      <c r="G22" s="302" t="str">
        <f>IF(明細書!AB3="","",IF(LEFT(明細書!AB3,3)="143",SUMIF(明細書!T:T,明細書!AB3,明細書!J:J)*$P$7,IF(VALUE(MID(明細書!AB3,4,1))=2,SUMIF(明細書!U:U,明細書!AB3,明細書!S:S),SUMIF(明細書!V:V,VALUE(LEFT(明細書!AB3,3)&amp;RIGHT(明細書!AB3,1)),明細書!J:J)-SUMIF(明細書!U:U,VALUE(LEFT(明細書!AB3,IF(LEN(明細書!AB3)=4,2,3))&amp;2&amp;RIGHT(明細書!AB3,1)),明細書!S:S))))</f>
        <v/>
      </c>
      <c r="H22" s="303"/>
      <c r="I22" s="139" t="str">
        <f>IF(明細書!AB3="","",IF(LEN(明細書!AB3)=4,VALUE(LEFT(明細書!AB3,2)),VALUE(LEFT(明細書!AB3,3))))</f>
        <v/>
      </c>
      <c r="J22" s="140" t="str">
        <f>IF(OR(I22="",SUMIF(I22:$I$39,I22,G22:$H$39)=G22,I22=I21),"",SUMIF(I22:$I$39,I22,G22:$H$39))</f>
        <v/>
      </c>
      <c r="K22" s="141" t="str">
        <f>IF(I22="","",IF(J22&lt;&gt;"","合",IF(VALUE(MID(明細書!AB3,4,1))=2,"非","")))</f>
        <v/>
      </c>
      <c r="L22" s="138" t="str">
        <f>IF(ISERROR(VLOOKUP(I22,要素一覧!$A$1:$B$51,2,0)),"",VLOOKUP(I22,要素一覧!$A$1:$B$51,2,0))</f>
        <v/>
      </c>
      <c r="M22" s="1" t="s">
        <v>49</v>
      </c>
      <c r="N22" s="1" t="s">
        <v>94</v>
      </c>
    </row>
    <row r="23" spans="1:15" ht="20.100000000000001" customHeight="1">
      <c r="A23" s="438"/>
      <c r="B23" s="439"/>
      <c r="C23" s="439"/>
      <c r="D23" s="440"/>
      <c r="E23" s="435"/>
      <c r="F23" s="436"/>
      <c r="G23" s="302" t="str">
        <f>IF(明細書!AB4="","",IF(LEFT(明細書!AB4,3)="143",SUMIF(明細書!T:T,明細書!AB4,明細書!J:J)*$P$7,IF(VALUE(MID(明細書!AB4,4,1))=2,SUMIF(明細書!U:U,明細書!AB4,明細書!S:S),SUMIF(明細書!V:V,VALUE(LEFT(明細書!AB4,3)&amp;RIGHT(明細書!AB4,1)),明細書!J:J)-SUMIF(明細書!U:U,VALUE(LEFT(明細書!AB4,IF(LEN(明細書!AB4)=4,2,3))&amp;2&amp;RIGHT(明細書!AB4,1)),明細書!S:S))))</f>
        <v/>
      </c>
      <c r="H23" s="303"/>
      <c r="I23" s="139" t="str">
        <f>IF(明細書!AB4="","",IF(LEN(明細書!AB4)=4,VALUE(LEFT(明細書!AB4,2)),VALUE(LEFT(明細書!AB4,3))))</f>
        <v/>
      </c>
      <c r="J23" s="140" t="str">
        <f>IF(OR(I23="",SUMIF(I23:$I$39,I23,G23:$H$39)=G23,I23=I22),"",SUMIF(I23:$I$39,I23,G23:$H$39))</f>
        <v/>
      </c>
      <c r="K23" s="141" t="str">
        <f>IF(I23="","",IF(J23&lt;&gt;"","合",IF(VALUE(MID(明細書!AB4,4,1))=2,"非","")))</f>
        <v/>
      </c>
      <c r="L23" s="138" t="str">
        <f>IF(ISERROR(VLOOKUP(I23,要素一覧!$A$1:$B$51,2,0)),"",VLOOKUP(I23,要素一覧!$A$1:$B$51,2,0))</f>
        <v/>
      </c>
      <c r="M23" s="138">
        <f>明細書!O391</f>
        <v>0</v>
      </c>
      <c r="N23" s="142" t="str">
        <f>IF(OR(C7="",C16="",L4=""),"",C7*IF(VALUE(C16)&gt;1600,0.003,0.001))</f>
        <v/>
      </c>
    </row>
    <row r="24" spans="1:15" ht="20.100000000000001" customHeight="1">
      <c r="A24" s="438"/>
      <c r="B24" s="439"/>
      <c r="C24" s="439"/>
      <c r="D24" s="440"/>
      <c r="E24" s="435"/>
      <c r="F24" s="436"/>
      <c r="G24" s="302" t="str">
        <f>IF(明細書!AB5="","",IF(LEFT(明細書!AB5,3)="143",SUMIF(明細書!T:T,明細書!AB5,明細書!J:J)*$P$7,IF(VALUE(MID(明細書!AB5,4,1))=2,SUMIF(明細書!U:U,明細書!AB5,明細書!S:S),SUMIF(明細書!V:V,VALUE(LEFT(明細書!AB5,3)&amp;RIGHT(明細書!AB5,1)),明細書!J:J)-SUMIF(明細書!U:U,VALUE(LEFT(明細書!AB5,IF(LEN(明細書!AB5)=4,2,3))&amp;2&amp;RIGHT(明細書!AB5,1)),明細書!S:S))))</f>
        <v/>
      </c>
      <c r="H24" s="303"/>
      <c r="I24" s="139" t="str">
        <f>IF(明細書!AB5="","",IF(LEN(明細書!AB5)=4,VALUE(LEFT(明細書!AB5,2)),VALUE(LEFT(明細書!AB5,3))))</f>
        <v/>
      </c>
      <c r="J24" s="140" t="str">
        <f>IF(OR(I24="",SUMIF(I24:$I$39,I24,G24:$H$39)=G24,I24=I23),"",SUMIF(I24:$I$39,I24,G24:$H$39))</f>
        <v/>
      </c>
      <c r="K24" s="141" t="str">
        <f>IF(I24="","",IF(J24&lt;&gt;"","合",IF(VALUE(MID(明細書!AB5,4,1))=2,"非","")))</f>
        <v/>
      </c>
      <c r="L24" s="138" t="str">
        <f>IF(ISERROR(VLOOKUP(I24,要素一覧!$A$1:$B$51,2,0)),"",VLOOKUP(I24,要素一覧!$A$1:$B$51,2,0))</f>
        <v/>
      </c>
      <c r="M24" s="138">
        <f>明細書!O392</f>
        <v>0</v>
      </c>
    </row>
    <row r="25" spans="1:15" ht="20.100000000000001" customHeight="1">
      <c r="A25" s="438"/>
      <c r="B25" s="439"/>
      <c r="C25" s="439"/>
      <c r="D25" s="440"/>
      <c r="E25" s="435"/>
      <c r="F25" s="436"/>
      <c r="G25" s="302" t="str">
        <f>IF(明細書!AB6="","",IF(LEFT(明細書!AB6,3)="143",SUMIF(明細書!T:T,明細書!AB6,明細書!J:J)*$P$7,IF(VALUE(MID(明細書!AB6,4,1))=2,SUMIF(明細書!U:U,明細書!AB6,明細書!S:S),SUMIF(明細書!V:V,VALUE(LEFT(明細書!AB6,3)&amp;RIGHT(明細書!AB6,1)),明細書!J:J)-SUMIF(明細書!U:U,VALUE(LEFT(明細書!AB6,IF(LEN(明細書!AB6)=4,2,3))&amp;2&amp;RIGHT(明細書!AB6,1)),明細書!S:S))))</f>
        <v/>
      </c>
      <c r="H25" s="303"/>
      <c r="I25" s="139" t="str">
        <f>IF(明細書!AB6="","",IF(LEN(明細書!AB6)=4,VALUE(LEFT(明細書!AB6,2)),VALUE(LEFT(明細書!AB6,3))))</f>
        <v/>
      </c>
      <c r="J25" s="140" t="str">
        <f>IF(OR(I25="",SUMIF(I25:$I$39,I25,G25:$H$39)=G25,I25=I24),"",SUMIF(I25:$I$39,I25,G25:$H$39))</f>
        <v/>
      </c>
      <c r="K25" s="141" t="str">
        <f>IF(I25="","",IF(J25&lt;&gt;"","合",IF(VALUE(MID(明細書!AB6,4,1))=2,"非","")))</f>
        <v/>
      </c>
      <c r="L25" s="138" t="str">
        <f>IF(ISERROR(VLOOKUP(I25,要素一覧!$A$1:$B$51,2,0)),"",VLOOKUP(I25,要素一覧!$A$1:$B$51,2,0))</f>
        <v/>
      </c>
      <c r="M25" s="143" t="s">
        <v>88</v>
      </c>
    </row>
    <row r="26" spans="1:15" ht="20.100000000000001" customHeight="1">
      <c r="A26" s="438"/>
      <c r="B26" s="439"/>
      <c r="C26" s="439"/>
      <c r="D26" s="440"/>
      <c r="E26" s="435"/>
      <c r="F26" s="436"/>
      <c r="G26" s="302" t="str">
        <f>IF(明細書!AB7="","",IF(LEFT(明細書!AB7,3)="143",SUMIF(明細書!T:T,明細書!AB7,明細書!J:J)*$P$7,IF(VALUE(MID(明細書!AB7,4,1))=2,SUMIF(明細書!U:U,明細書!AB7,明細書!S:S),SUMIF(明細書!V:V,VALUE(LEFT(明細書!AB7,3)&amp;RIGHT(明細書!AB7,1)),明細書!J:J)-SUMIF(明細書!U:U,VALUE(LEFT(明細書!AB7,IF(LEN(明細書!AB7)=4,2,3))&amp;2&amp;RIGHT(明細書!AB7,1)),明細書!S:S))))</f>
        <v/>
      </c>
      <c r="H26" s="303"/>
      <c r="I26" s="139" t="str">
        <f>IF(明細書!AB7="","",IF(LEN(明細書!AB7)=4,VALUE(LEFT(明細書!AB7,2)),VALUE(LEFT(明細書!AB7,3))))</f>
        <v/>
      </c>
      <c r="J26" s="140" t="str">
        <f>IF(OR(I26="",SUMIF(I26:$I$39,I26,G26:$H$39)=G26,I26=I25),"",SUMIF(I26:$I$39,I26,G26:$H$39))</f>
        <v/>
      </c>
      <c r="K26" s="141" t="str">
        <f>IF(I26="","",IF(J26&lt;&gt;"","合",IF(VALUE(MID(明細書!AB7,4,1))=2,"非","")))</f>
        <v/>
      </c>
      <c r="L26" s="138" t="str">
        <f>IF(ISERROR(VLOOKUP(I26,要素一覧!$A$1:$B$51,2,0)),"",VLOOKUP(I26,要素一覧!$A$1:$B$51,2,0))</f>
        <v/>
      </c>
      <c r="M26" s="107">
        <f>M21/1.08</f>
        <v>0</v>
      </c>
      <c r="N26" s="138"/>
    </row>
    <row r="27" spans="1:15" ht="20.100000000000001" customHeight="1">
      <c r="A27" s="438"/>
      <c r="B27" s="439"/>
      <c r="C27" s="439"/>
      <c r="D27" s="440"/>
      <c r="E27" s="435"/>
      <c r="F27" s="436"/>
      <c r="G27" s="302" t="str">
        <f>IF(明細書!AB8="","",IF(LEFT(明細書!AB8,3)="143",SUMIF(明細書!T:T,明細書!AB8,明細書!J:J)*$P$7,IF(VALUE(MID(明細書!AB8,4,1))=2,SUMIF(明細書!U:U,明細書!AB8,明細書!S:S),SUMIF(明細書!V:V,VALUE(LEFT(明細書!AB8,3)&amp;RIGHT(明細書!AB8,1)),明細書!J:J)-SUMIF(明細書!U:U,VALUE(LEFT(明細書!AB8,IF(LEN(明細書!AB8)=4,2,3))&amp;2&amp;RIGHT(明細書!AB8,1)),明細書!S:S))))</f>
        <v/>
      </c>
      <c r="H27" s="303"/>
      <c r="I27" s="139" t="str">
        <f>IF(明細書!AB8="","",IF(LEN(明細書!AB8)=4,VALUE(LEFT(明細書!AB8,2)),VALUE(LEFT(明細書!AB8,3))))</f>
        <v/>
      </c>
      <c r="J27" s="140" t="str">
        <f>IF(OR(I27="",SUMIF(I27:$I$39,I27,G27:$H$39)=G27,I27=I26),"",SUMIF(I27:$I$39,I27,G27:$H$39))</f>
        <v/>
      </c>
      <c r="K27" s="141" t="str">
        <f>IF(I27="","",IF(J27&lt;&gt;"","合",IF(VALUE(MID(明細書!AB8,4,1))=2,"非","")))</f>
        <v/>
      </c>
      <c r="L27" s="138" t="str">
        <f>IF(ISERROR(VLOOKUP(I27,要素一覧!$A$1:$B$51,2,0)),"",VLOOKUP(I27,要素一覧!$A$1:$B$51,2,0))</f>
        <v/>
      </c>
      <c r="M27" s="138"/>
      <c r="N27" s="138"/>
    </row>
    <row r="28" spans="1:15" ht="20.100000000000001" customHeight="1">
      <c r="A28" s="438"/>
      <c r="B28" s="439"/>
      <c r="C28" s="439"/>
      <c r="D28" s="440"/>
      <c r="E28" s="435"/>
      <c r="F28" s="436"/>
      <c r="G28" s="302" t="str">
        <f>IF(明細書!AB9="","",IF(LEFT(明細書!AB9,3)="143",SUMIF(明細書!T:T,明細書!AB9,明細書!J:J)*$P$7,IF(VALUE(MID(明細書!AB9,4,1))=2,SUMIF(明細書!U:U,明細書!AB9,明細書!S:S),SUMIF(明細書!V:V,VALUE(LEFT(明細書!AB9,3)&amp;RIGHT(明細書!AB9,1)),明細書!J:J)-SUMIF(明細書!U:U,VALUE(LEFT(明細書!AB9,IF(LEN(明細書!AB9)=4,2,3))&amp;2&amp;RIGHT(明細書!AB9,1)),明細書!S:S))))</f>
        <v/>
      </c>
      <c r="H28" s="303"/>
      <c r="I28" s="139" t="str">
        <f>IF(明細書!AB9="","",IF(LEN(明細書!AB9)=4,VALUE(LEFT(明細書!AB9,2)),VALUE(LEFT(明細書!AB9,3))))</f>
        <v/>
      </c>
      <c r="J28" s="140" t="str">
        <f>IF(OR(I28="",SUMIF(I28:$I$39,I28,G28:$H$39)=G28,I28=I27),"",SUMIF(I28:$I$39,I28,G28:$H$39))</f>
        <v/>
      </c>
      <c r="K28" s="141" t="str">
        <f>IF(I28="","",IF(J28&lt;&gt;"","合",IF(VALUE(MID(明細書!AB9,4,1))=2,"非","")))</f>
        <v/>
      </c>
      <c r="L28" s="138" t="str">
        <f>IF(ISERROR(VLOOKUP(I28,要素一覧!$A$1:$B$51,2,0)),"",VLOOKUP(I28,要素一覧!$A$1:$B$51,2,0))</f>
        <v/>
      </c>
      <c r="M28" s="138"/>
      <c r="N28" s="138"/>
    </row>
    <row r="29" spans="1:15" ht="20.100000000000001" customHeight="1">
      <c r="A29" s="438"/>
      <c r="B29" s="439"/>
      <c r="C29" s="439"/>
      <c r="D29" s="440"/>
      <c r="E29" s="435"/>
      <c r="F29" s="436"/>
      <c r="G29" s="302" t="str">
        <f>IF(明細書!AB10="","",IF(LEFT(明細書!AB10,3)="143",SUMIF(明細書!T:T,明細書!AB10,明細書!J:J)*$P$7,IF(VALUE(MID(明細書!AB10,4,1))=2,SUMIF(明細書!U:U,明細書!AB10,明細書!S:S),SUMIF(明細書!V:V,VALUE(LEFT(明細書!AB10,3)&amp;RIGHT(明細書!AB10,1)),明細書!J:J)-SUMIF(明細書!U:U,VALUE(LEFT(明細書!AB10,IF(LEN(明細書!AB10)=4,2,3))&amp;2&amp;RIGHT(明細書!AB10,1)),明細書!S:S))))</f>
        <v/>
      </c>
      <c r="H29" s="303"/>
      <c r="I29" s="139" t="str">
        <f>IF(明細書!AB10="","",IF(LEN(明細書!AB10)=4,VALUE(LEFT(明細書!AB10,2)),VALUE(LEFT(明細書!AB10,3))))</f>
        <v/>
      </c>
      <c r="J29" s="140" t="str">
        <f>IF(OR(I29="",SUMIF(I29:$I$39,I29,G29:$H$39)=G29,I29=I28),"",SUMIF(I29:$I$39,I29,G29:$H$39))</f>
        <v/>
      </c>
      <c r="K29" s="141" t="str">
        <f>IF(I29="","",IF(J29&lt;&gt;"","合",IF(VALUE(MID(明細書!AB10,4,1))=2,"非","")))</f>
        <v/>
      </c>
      <c r="L29" s="138" t="str">
        <f>IF(ISERROR(VLOOKUP(I29,要素一覧!$A$1:$B$51,2,0)),"",VLOOKUP(I29,要素一覧!$A$1:$B$51,2,0))</f>
        <v/>
      </c>
      <c r="M29" s="138"/>
      <c r="N29" s="138"/>
    </row>
    <row r="30" spans="1:15" ht="20.100000000000001" customHeight="1">
      <c r="A30" s="438"/>
      <c r="B30" s="439"/>
      <c r="C30" s="439"/>
      <c r="D30" s="440"/>
      <c r="E30" s="435"/>
      <c r="F30" s="436"/>
      <c r="G30" s="302" t="str">
        <f>IF(明細書!AB11="","",IF(LEFT(明細書!AB11,3)="143",SUMIF(明細書!T:T,明細書!AB11,明細書!J:J)*$P$7,IF(VALUE(MID(明細書!AB11,4,1))=2,SUMIF(明細書!U:U,明細書!AB11,明細書!S:S),SUMIF(明細書!V:V,VALUE(LEFT(明細書!AB11,3)&amp;RIGHT(明細書!AB11,1)),明細書!J:J)-SUMIF(明細書!U:U,VALUE(LEFT(明細書!AB11,IF(LEN(明細書!AB11)=4,2,3))&amp;2&amp;RIGHT(明細書!AB11,1)),明細書!S:S))))</f>
        <v/>
      </c>
      <c r="H30" s="303"/>
      <c r="I30" s="139" t="str">
        <f>IF(明細書!AB11="","",IF(LEN(明細書!AB11)=4,VALUE(LEFT(明細書!AB11,2)),VALUE(LEFT(明細書!AB11,3))))</f>
        <v/>
      </c>
      <c r="J30" s="140" t="str">
        <f>IF(OR(I30="",SUMIF(I30:$I$39,I30,G30:$H$39)=G30,I30=I29),"",SUMIF(I30:$I$39,I30,G30:$H$39))</f>
        <v/>
      </c>
      <c r="K30" s="141" t="str">
        <f>IF(I30="","",IF(J30&lt;&gt;"","合",IF(VALUE(MID(明細書!AB11,4,1))=2,"非","")))</f>
        <v/>
      </c>
      <c r="L30" s="138" t="str">
        <f>IF(ISERROR(VLOOKUP(I30,要素一覧!$A$1:$B$51,2,0)),"",VLOOKUP(I30,要素一覧!$A$1:$B$51,2,0))</f>
        <v/>
      </c>
      <c r="M30" s="138"/>
      <c r="N30" s="138"/>
    </row>
    <row r="31" spans="1:15" ht="20.100000000000001" customHeight="1">
      <c r="A31" s="438"/>
      <c r="B31" s="439"/>
      <c r="C31" s="439"/>
      <c r="D31" s="440"/>
      <c r="E31" s="435"/>
      <c r="F31" s="436"/>
      <c r="G31" s="302" t="str">
        <f>IF(明細書!AB12="","",IF(LEFT(明細書!AB12,3)="143",SUMIF(明細書!T:T,明細書!AB12,明細書!J:J)*$P$7,IF(VALUE(MID(明細書!AB12,4,1))=2,SUMIF(明細書!U:U,明細書!AB12,明細書!S:S),SUMIF(明細書!V:V,VALUE(LEFT(明細書!AB12,3)&amp;RIGHT(明細書!AB12,1)),明細書!J:J)-SUMIF(明細書!U:U,VALUE(LEFT(明細書!AB12,IF(LEN(明細書!AB12)=4,2,3))&amp;2&amp;RIGHT(明細書!AB12,1)),明細書!S:S))))</f>
        <v/>
      </c>
      <c r="H31" s="303"/>
      <c r="I31" s="139" t="str">
        <f>IF(明細書!AB12="","",IF(LEN(明細書!AB12)=4,VALUE(LEFT(明細書!AB12,2)),VALUE(LEFT(明細書!AB12,3))))</f>
        <v/>
      </c>
      <c r="J31" s="140" t="str">
        <f>IF(OR(I31="",SUMIF(I31:$I$39,I31,G31:$H$39)=G31,I31=I30),"",SUMIF(I31:$I$39,I31,G31:$H$39))</f>
        <v/>
      </c>
      <c r="K31" s="141" t="str">
        <f>IF(I31="","",IF(J31&lt;&gt;"","合",IF(VALUE(MID(明細書!AB12,4,1))=2,"非","")))</f>
        <v/>
      </c>
      <c r="L31" s="138" t="str">
        <f>IF(ISERROR(VLOOKUP(I31,要素一覧!$A$1:$B$51,2,0)),"",VLOOKUP(I31,要素一覧!$A$1:$B$51,2,0))</f>
        <v/>
      </c>
      <c r="M31" s="138"/>
      <c r="N31" s="138"/>
    </row>
    <row r="32" spans="1:15" ht="20.100000000000001" customHeight="1">
      <c r="A32" s="438"/>
      <c r="B32" s="439"/>
      <c r="C32" s="439"/>
      <c r="D32" s="440"/>
      <c r="E32" s="435"/>
      <c r="F32" s="436"/>
      <c r="G32" s="302" t="str">
        <f>IF(明細書!AB13="","",IF(LEFT(明細書!AB13,3)="143",SUMIF(明細書!T:T,明細書!AB13,明細書!J:J)*$P$7,IF(VALUE(MID(明細書!AB13,4,1))=2,SUMIF(明細書!U:U,明細書!AB13,明細書!S:S),SUMIF(明細書!V:V,VALUE(LEFT(明細書!AB13,3)&amp;RIGHT(明細書!AB13,1)),明細書!J:J)-SUMIF(明細書!U:U,VALUE(LEFT(明細書!AB13,IF(LEN(明細書!AB13)=4,2,3))&amp;2&amp;RIGHT(明細書!AB13,1)),明細書!S:S))))</f>
        <v/>
      </c>
      <c r="H32" s="303"/>
      <c r="I32" s="139" t="str">
        <f>IF(明細書!AB13="","",IF(LEN(明細書!AB13)=4,VALUE(LEFT(明細書!AB13,2)),VALUE(LEFT(明細書!AB13,3))))</f>
        <v/>
      </c>
      <c r="J32" s="140" t="str">
        <f>IF(OR(I32="",SUMIF(I32:$I$39,I32,G32:$H$39)=G32,I32=I31),"",SUMIF(I32:$I$39,I32,G32:$H$39))</f>
        <v/>
      </c>
      <c r="K32" s="141" t="str">
        <f>IF(I32="","",IF(J32&lt;&gt;"","合",IF(VALUE(MID(明細書!AB13,4,1))=2,"非","")))</f>
        <v/>
      </c>
      <c r="L32" s="138" t="str">
        <f>IF(ISERROR(VLOOKUP(I32,要素一覧!$A$1:$B$51,2,0)),"",VLOOKUP(I32,要素一覧!$A$1:$B$51,2,0))</f>
        <v/>
      </c>
      <c r="M32" s="138"/>
      <c r="N32" s="138"/>
    </row>
    <row r="33" spans="1:15" ht="20.100000000000001" customHeight="1">
      <c r="A33" s="438"/>
      <c r="B33" s="439"/>
      <c r="C33" s="439"/>
      <c r="D33" s="440"/>
      <c r="E33" s="435"/>
      <c r="F33" s="436"/>
      <c r="G33" s="302" t="str">
        <f>IF(明細書!AB14="","",IF(LEFT(明細書!AB14,3)="143",SUMIF(明細書!T:T,明細書!AB14,明細書!J:J)*$P$7,IF(VALUE(MID(明細書!AB14,4,1))=2,SUMIF(明細書!U:U,明細書!AB14,明細書!S:S),SUMIF(明細書!V:V,VALUE(LEFT(明細書!AB14,3)&amp;RIGHT(明細書!AB14,1)),明細書!J:J)-SUMIF(明細書!U:U,VALUE(LEFT(明細書!AB14,IF(LEN(明細書!AB14)=4,2,3))&amp;2&amp;RIGHT(明細書!AB14,1)),明細書!S:S))))</f>
        <v/>
      </c>
      <c r="H33" s="303"/>
      <c r="I33" s="139" t="str">
        <f>IF(明細書!AB14="","",IF(LEN(明細書!AB14)=4,VALUE(LEFT(明細書!AB14,2)),VALUE(LEFT(明細書!AB14,3))))</f>
        <v/>
      </c>
      <c r="J33" s="140" t="str">
        <f>IF(OR(I33="",SUMIF(I33:$I$39,I33,G33:$H$39)=G33,I33=I32),"",SUMIF(I33:$I$39,I33,G33:$H$39))</f>
        <v/>
      </c>
      <c r="K33" s="141" t="str">
        <f>IF(I33="","",IF(J33&lt;&gt;"","合",IF(VALUE(MID(明細書!AB14,4,1))=2,"非","")))</f>
        <v/>
      </c>
      <c r="L33" s="138" t="str">
        <f>IF(ISERROR(VLOOKUP(I33,要素一覧!$A$1:$B$51,2,0)),"",VLOOKUP(I33,要素一覧!$A$1:$B$51,2,0))</f>
        <v/>
      </c>
      <c r="M33" s="138"/>
      <c r="N33" s="138"/>
    </row>
    <row r="34" spans="1:15" ht="20.100000000000001" customHeight="1">
      <c r="A34" s="438"/>
      <c r="B34" s="439"/>
      <c r="C34" s="439"/>
      <c r="D34" s="440"/>
      <c r="E34" s="428"/>
      <c r="F34" s="429"/>
      <c r="G34" s="302" t="str">
        <f>IF(明細書!AB15="","",IF(LEFT(明細書!AB15,3)="143",SUMIF(明細書!T:T,明細書!AB15,明細書!J:J)*$P$7,IF(VALUE(MID(明細書!AB15,4,1))=2,SUMIF(明細書!U:U,明細書!AB15,明細書!S:S),SUMIF(明細書!V:V,VALUE(LEFT(明細書!AB15,3)&amp;RIGHT(明細書!AB15,1)),明細書!J:J)-SUMIF(明細書!U:U,VALUE(LEFT(明細書!AB15,IF(LEN(明細書!AB15)=4,2,3))&amp;2&amp;RIGHT(明細書!AB15,1)),明細書!S:S))))</f>
        <v/>
      </c>
      <c r="H34" s="303"/>
      <c r="I34" s="139" t="str">
        <f>IF(明細書!AB15="","",IF(LEN(明細書!AB15)=4,VALUE(LEFT(明細書!AB15,2)),VALUE(LEFT(明細書!AB15,3))))</f>
        <v/>
      </c>
      <c r="J34" s="140" t="str">
        <f>IF(OR(I34="",SUMIF(I34:$I$39,I34,G34:$H$39)=G34,I34=I33),"",SUMIF(I34:$I$39,I34,G34:$H$39))</f>
        <v/>
      </c>
      <c r="K34" s="141" t="str">
        <f>IF(I34="","",IF(J34&lt;&gt;"","合",IF(VALUE(MID(明細書!AB15,4,1))=2,"非","")))</f>
        <v/>
      </c>
      <c r="L34" s="138" t="str">
        <f>IF(ISERROR(VLOOKUP(I34,要素一覧!$A$1:$B$51,2,0)),"",VLOOKUP(I34,要素一覧!$A$1:$B$51,2,0))</f>
        <v/>
      </c>
      <c r="M34" s="138"/>
      <c r="N34" s="138"/>
    </row>
    <row r="35" spans="1:15" ht="20.100000000000001" customHeight="1">
      <c r="A35" s="438"/>
      <c r="B35" s="439"/>
      <c r="C35" s="439"/>
      <c r="D35" s="440"/>
      <c r="E35" s="428"/>
      <c r="F35" s="429"/>
      <c r="G35" s="302" t="str">
        <f>IF(明細書!AB16="","",IF(LEFT(明細書!AB16,3)="143",SUMIF(明細書!T:T,明細書!AB16,明細書!J:J)*$P$7,IF(VALUE(MID(明細書!AB16,4,1))=2,SUMIF(明細書!U:U,明細書!AB16,明細書!S:S),SUMIF(明細書!V:V,VALUE(LEFT(明細書!AB16,3)&amp;RIGHT(明細書!AB16,1)),明細書!J:J)-SUMIF(明細書!U:U,VALUE(LEFT(明細書!AB16,IF(LEN(明細書!AB16)=4,2,3))&amp;2&amp;RIGHT(明細書!AB16,1)),明細書!S:S))))</f>
        <v/>
      </c>
      <c r="H35" s="303"/>
      <c r="I35" s="139" t="str">
        <f>IF(明細書!AB16="","",IF(LEN(明細書!AB16)=4,VALUE(LEFT(明細書!AB16,2)),VALUE(LEFT(明細書!AB16,3))))</f>
        <v/>
      </c>
      <c r="J35" s="140" t="str">
        <f>IF(OR(I35="",SUMIF(I35:$I$39,I35,G35:$H$39)=G35,I35=I34),"",SUMIF(I35:$I$39,I35,G35:$H$39))</f>
        <v/>
      </c>
      <c r="K35" s="141" t="str">
        <f>IF(I35="","",IF(J35&lt;&gt;"","合",IF(VALUE(MID(明細書!AB16,4,1))=2,"非","")))</f>
        <v/>
      </c>
      <c r="L35" s="138" t="str">
        <f>IF(ISERROR(VLOOKUP(I35,要素一覧!$A$1:$B$51,2,0)),"",VLOOKUP(I35,要素一覧!$A$1:$B$51,2,0))</f>
        <v/>
      </c>
      <c r="M35" s="138"/>
      <c r="N35" s="138"/>
    </row>
    <row r="36" spans="1:15" ht="20.100000000000001" customHeight="1">
      <c r="A36" s="438"/>
      <c r="B36" s="439"/>
      <c r="C36" s="439"/>
      <c r="D36" s="440"/>
      <c r="E36" s="428"/>
      <c r="F36" s="429"/>
      <c r="G36" s="302" t="str">
        <f>IF(明細書!AB17="","",IF(LEFT(明細書!AB17,3)="143",SUMIF(明細書!T:T,明細書!AB17,明細書!J:J)*$P$7,IF(VALUE(MID(明細書!AB17,4,1))=2,SUMIF(明細書!U:U,明細書!AB17,明細書!S:S),SUMIF(明細書!V:V,VALUE(LEFT(明細書!AB17,3)&amp;RIGHT(明細書!AB17,1)),明細書!J:J)-SUMIF(明細書!U:U,VALUE(LEFT(明細書!AB17,IF(LEN(明細書!AB17)=4,2,3))&amp;2&amp;RIGHT(明細書!AB17,1)),明細書!S:S))))</f>
        <v/>
      </c>
      <c r="H36" s="303"/>
      <c r="I36" s="139" t="str">
        <f>IF(明細書!AB17="","",IF(LEN(明細書!AB17)=4,VALUE(LEFT(明細書!AB17,2)),VALUE(LEFT(明細書!AB17,3))))</f>
        <v/>
      </c>
      <c r="J36" s="140" t="str">
        <f>IF(OR(I36="",SUMIF(I36:$I$39,I36,G36:$H$39)=G36,I36=I35),"",SUMIF(I36:$I$39,I36,G36:$H$39))</f>
        <v/>
      </c>
      <c r="K36" s="141" t="str">
        <f>IF(I36="","",IF(J36&lt;&gt;"","合",IF(VALUE(MID(明細書!AB17,4,1))=2,"非","")))</f>
        <v/>
      </c>
      <c r="L36" s="138" t="str">
        <f>IF(ISERROR(VLOOKUP(I36,要素一覧!$A$1:$B$51,2,0)),"",VLOOKUP(I36,要素一覧!$A$1:$B$51,2,0))</f>
        <v/>
      </c>
      <c r="M36" s="138"/>
      <c r="N36" s="138"/>
    </row>
    <row r="37" spans="1:15" ht="20.100000000000001" customHeight="1">
      <c r="A37" s="438"/>
      <c r="B37" s="439"/>
      <c r="C37" s="439"/>
      <c r="D37" s="440"/>
      <c r="E37" s="428"/>
      <c r="F37" s="429"/>
      <c r="G37" s="302" t="str">
        <f>IF(明細書!AB18="","",IF(LEFT(明細書!AB18,3)="143",SUMIF(明細書!T:T,明細書!AB18,明細書!J:J)*$P$7,IF(VALUE(MID(明細書!AB18,4,1))=2,SUMIF(明細書!U:U,明細書!AB18,明細書!S:S),SUMIF(明細書!V:V,VALUE(LEFT(明細書!AB18,3)&amp;RIGHT(明細書!AB18,1)),明細書!J:J)-SUMIF(明細書!U:U,VALUE(LEFT(明細書!AB18,IF(LEN(明細書!AB18)=4,2,3))&amp;2&amp;RIGHT(明細書!AB18,1)),明細書!S:S))))</f>
        <v/>
      </c>
      <c r="H37" s="303"/>
      <c r="I37" s="139" t="str">
        <f>IF(明細書!AB18="","",IF(LEN(明細書!AB18)=4,VALUE(LEFT(明細書!AB18,2)),VALUE(LEFT(明細書!AB18,3))))</f>
        <v/>
      </c>
      <c r="J37" s="140" t="str">
        <f>IF(OR(I37="",SUMIF(I37:$I$39,I37,G37:$H$39)=G37,I37=I36),"",SUMIF(I37:$I$39,I37,G37:$H$39))</f>
        <v/>
      </c>
      <c r="K37" s="141" t="str">
        <f>IF(I37="","",IF(J37&lt;&gt;"","合",IF(VALUE(MID(明細書!AB18,4,1))=2,"非","")))</f>
        <v/>
      </c>
      <c r="L37" s="138" t="str">
        <f>IF(ISERROR(VLOOKUP(I37,要素一覧!$A$1:$B$51,2,0)),"",VLOOKUP(I37,要素一覧!$A$1:$B$51,2,0))</f>
        <v/>
      </c>
      <c r="M37" s="138"/>
      <c r="N37" s="138"/>
    </row>
    <row r="38" spans="1:15" ht="20.100000000000001" customHeight="1">
      <c r="A38" s="438"/>
      <c r="B38" s="439"/>
      <c r="C38" s="439"/>
      <c r="D38" s="440"/>
      <c r="E38" s="428"/>
      <c r="F38" s="429"/>
      <c r="G38" s="302" t="str">
        <f>IF(明細書!AB19="","",IF(LEFT(明細書!AB19,3)="143",SUMIF(明細書!T:T,明細書!AB19,明細書!J:J)*$P$7,IF(VALUE(MID(明細書!AB19,4,1))=2,SUMIF(明細書!U:U,明細書!AB19,明細書!S:S),SUMIF(明細書!V:V,VALUE(LEFT(明細書!AB19,3)&amp;RIGHT(明細書!AB19,1)),明細書!J:J)-SUMIF(明細書!U:U,VALUE(LEFT(明細書!AB19,IF(LEN(明細書!AB19)=4,2,3))&amp;2&amp;RIGHT(明細書!AB19,1)),明細書!S:S))))</f>
        <v/>
      </c>
      <c r="H38" s="303"/>
      <c r="I38" s="139" t="str">
        <f>IF(明細書!AB19="","",IF(LEN(明細書!AB19)=4,VALUE(LEFT(明細書!AB19,2)),VALUE(LEFT(明細書!AB19,3))))</f>
        <v/>
      </c>
      <c r="J38" s="140" t="str">
        <f>IF(OR(I38="",SUMIF(I38:$I$39,I38,G38:$H$39)=G38,I38=I37),"",SUMIF(I38:$I$39,I38,G38:$H$39))</f>
        <v/>
      </c>
      <c r="K38" s="141" t="str">
        <f>IF(I38="","",IF(J38&lt;&gt;"","合",IF(VALUE(MID(明細書!AB19,4,1))=2,"非","")))</f>
        <v/>
      </c>
      <c r="L38" s="138" t="str">
        <f>IF(ISERROR(VLOOKUP(I38,要素一覧!$A$1:$B$51,2,0)),"",VLOOKUP(I38,要素一覧!$A$1:$B$51,2,0))</f>
        <v/>
      </c>
      <c r="M38" s="138"/>
      <c r="N38" s="138"/>
    </row>
    <row r="39" spans="1:15" ht="20.100000000000001" customHeight="1">
      <c r="A39" s="438"/>
      <c r="B39" s="439"/>
      <c r="C39" s="439"/>
      <c r="D39" s="440"/>
      <c r="E39" s="428"/>
      <c r="F39" s="429"/>
      <c r="G39" s="302" t="str">
        <f>IF(明細書!AB20="","",IF(LEFT(明細書!AB20,3)="143",SUMIF(明細書!T:T,明細書!AB20,明細書!J:J)*$P$7,IF(VALUE(MID(明細書!AB20,4,1))=2,SUMIF(明細書!U:U,明細書!AB20,明細書!S:S),SUMIF(明細書!V:V,VALUE(LEFT(明細書!AB20,3)&amp;RIGHT(明細書!AB20,1)),明細書!J:J)-SUMIF(明細書!U:U,VALUE(LEFT(明細書!AB20,IF(LEN(明細書!AB20)=4,2,3))&amp;2&amp;RIGHT(明細書!AB20,1)),明細書!S:S))))</f>
        <v/>
      </c>
      <c r="H39" s="303"/>
      <c r="I39" s="139" t="str">
        <f>IF(明細書!AB20="","",IF(LEN(明細書!AB20)=4,VALUE(LEFT(明細書!AB20,2)),VALUE(LEFT(明細書!AB20,3))))</f>
        <v/>
      </c>
      <c r="J39" s="140" t="str">
        <f>IF(OR(I39="",SUMIF(I39:$I$39,I39,G39:$H$39)=G39,I39=I38),"",SUMIF(I39:$I$39,I39,G39:$H$39))</f>
        <v/>
      </c>
      <c r="K39" s="141" t="str">
        <f>IF(I39="","",IF(J39&lt;&gt;"","合",IF(VALUE(MID(明細書!AB20,4,1))=2,"非","")))</f>
        <v/>
      </c>
      <c r="L39" s="138" t="str">
        <f>IF(ISERROR(VLOOKUP(I39,要素一覧!$A$1:$B$51,2,0)),"",VLOOKUP(I39,要素一覧!$A$1:$B$51,2,0))</f>
        <v/>
      </c>
      <c r="M39" s="138"/>
      <c r="N39" s="138"/>
    </row>
    <row r="40" spans="1:15" ht="20.100000000000001" customHeight="1">
      <c r="A40" s="438"/>
      <c r="B40" s="439"/>
      <c r="C40" s="439"/>
      <c r="D40" s="440"/>
      <c r="E40" s="428"/>
      <c r="F40" s="429"/>
      <c r="G40" s="293" t="str">
        <f>IF(明細書!AB21="","",IF(LEFT(明細書!AB21,3)="143",SUMIF(明細書!T:T,明細書!AB21,明細書!J:J)*$P$7,IF(VALUE(MID(明細書!AB21,4,1))=2,SUMIF(明細書!U:U,明細書!AB21,明細書!S:S),SUMIF(明細書!V:V,VALUE(LEFT(明細書!AB21,3)&amp;RIGHT(明細書!AB21,1)),明細書!J:J)-SUMIF(明細書!U:U,VALUE(LEFT(明細書!AB21,IF(LEN(明細書!AB21)=4,2,3))&amp;2&amp;RIGHT(明細書!AB21,1)),明細書!S:S))))</f>
        <v/>
      </c>
      <c r="H40" s="294"/>
      <c r="I40" s="139" t="str">
        <f>IF(明細書!AB21="","",IF(LEN(明細書!AB21)=4,VALUE(LEFT(明細書!AB21,2)),VALUE(LEFT(明細書!AB21,3))))</f>
        <v/>
      </c>
      <c r="J40" s="140" t="str">
        <f>IF(OR(I40="",SUMIF(I$39:$I40,I40,G$39:$H40)=G40,I40=I39),"",SUMIF(I$39:$I40,I40,G$39:$H40))</f>
        <v/>
      </c>
      <c r="K40" s="141" t="str">
        <f>IF(I40="","",IF(J40&lt;&gt;"","合",IF(VALUE(MID(明細書!AB21,4,1))=2,"非","")))</f>
        <v/>
      </c>
      <c r="L40" s="138" t="str">
        <f>IF(ISERROR(VLOOKUP(I40,要素一覧!$A$1:$B$51,2,0)),"",VLOOKUP(I40,要素一覧!$A$1:$B$51,2,0))</f>
        <v/>
      </c>
      <c r="M40" s="138"/>
      <c r="N40" s="138"/>
      <c r="O40" s="138"/>
    </row>
    <row r="41" spans="1:15" ht="20.100000000000001" customHeight="1">
      <c r="A41" s="443"/>
      <c r="B41" s="444"/>
      <c r="C41" s="444"/>
      <c r="D41" s="445"/>
      <c r="E41" s="441"/>
      <c r="F41" s="442"/>
      <c r="G41" s="300" t="str">
        <f>IF(明細書!AB22="","",IF(LEFT(明細書!AB22,3)="143",SUMIF(明細書!T:T,明細書!AB22,明細書!J:J)*$P$7,IF(VALUE(MID(明細書!AB22,4,1))=2,SUMIF(明細書!U:U,明細書!AB22,明細書!S:S),SUMIF(明細書!V:V,VALUE(LEFT(明細書!AB22,3)&amp;RIGHT(明細書!AB22,1)),明細書!J:J)-SUMIF(明細書!U:U,VALUE(LEFT(明細書!AB22,IF(LEN(明細書!AB22)=4,2,3))&amp;2&amp;RIGHT(明細書!AB22,1)),明細書!S:S))))</f>
        <v/>
      </c>
      <c r="H41" s="301"/>
      <c r="I41" s="144" t="str">
        <f>IF(明細書!AB22="","",IF(LEN(明細書!AB22)=4,VALUE(LEFT(明細書!AB22,2)),VALUE(LEFT(明細書!AB22,3))))</f>
        <v/>
      </c>
      <c r="J41" s="140" t="str">
        <f>IF(OR(I41="",SUMIF(I$39:$I41,I41,G$39:$H41)=G41,I41=I40),"",SUMIF(I$39:$I41,I41,G$39:$H41))</f>
        <v/>
      </c>
      <c r="K41" s="145" t="str">
        <f>IF(I41="","",IF(J41&lt;&gt;"","合",IF(VALUE(MID(明細書!AB22,4,1))=2,"非","")))</f>
        <v/>
      </c>
      <c r="L41" s="138" t="str">
        <f>IF(ISERROR(VLOOKUP(I41,要素一覧!$A$1:$B$51,2,0)),"",VLOOKUP(I41,要素一覧!$A$1:$B$51,2,0))</f>
        <v/>
      </c>
      <c r="M41" s="138"/>
      <c r="N41" s="138"/>
      <c r="O41" s="146"/>
    </row>
    <row r="42" spans="1:15" ht="24.95" customHeight="1">
      <c r="A42" s="4"/>
      <c r="B42" s="4"/>
      <c r="C42" s="285"/>
      <c r="D42" s="285"/>
      <c r="E42" s="285"/>
      <c r="F42" s="4"/>
      <c r="G42" s="286" t="s">
        <v>31</v>
      </c>
      <c r="H42" s="286"/>
      <c r="I42" s="286"/>
      <c r="J42" s="287"/>
      <c r="K42" s="287"/>
      <c r="L42" s="138"/>
      <c r="M42" s="13"/>
      <c r="N42" s="13"/>
      <c r="O42" s="13"/>
    </row>
    <row r="43" spans="1:15" ht="20.100000000000001" customHeight="1">
      <c r="A43" s="4"/>
      <c r="B43" s="4"/>
      <c r="C43" s="4"/>
      <c r="D43" s="4"/>
      <c r="E43" s="4"/>
      <c r="F43" s="4"/>
      <c r="G43" s="4"/>
      <c r="H43" s="4"/>
      <c r="I43" s="4"/>
      <c r="J43" s="4"/>
      <c r="K43" s="4"/>
      <c r="L43" s="138"/>
    </row>
    <row r="44" spans="1:15" ht="30" customHeight="1">
      <c r="A44" s="4"/>
      <c r="B44" s="4"/>
      <c r="C44" s="4"/>
      <c r="D44" s="4"/>
      <c r="E44" s="4"/>
      <c r="F44" s="4"/>
      <c r="G44" s="4"/>
      <c r="H44" s="4"/>
      <c r="I44" s="4"/>
      <c r="J44" s="4"/>
      <c r="K44" s="4"/>
      <c r="L44" s="138"/>
    </row>
    <row r="45" spans="1:15" ht="30" customHeight="1">
      <c r="A45" s="4"/>
      <c r="B45" s="4"/>
      <c r="C45" s="4"/>
      <c r="D45" s="4"/>
      <c r="E45" s="4"/>
      <c r="F45" s="4"/>
      <c r="G45" s="4"/>
      <c r="H45" s="4"/>
      <c r="I45" s="4"/>
      <c r="J45" s="4"/>
      <c r="K45" s="4"/>
      <c r="L45" s="138"/>
    </row>
    <row r="46" spans="1:15" ht="30" customHeight="1">
      <c r="A46" s="4"/>
      <c r="B46" s="4"/>
      <c r="C46" s="4"/>
      <c r="D46" s="4"/>
      <c r="E46" s="4"/>
      <c r="F46" s="4"/>
      <c r="G46" s="4"/>
      <c r="H46" s="4"/>
      <c r="I46" s="4"/>
      <c r="J46" s="4"/>
      <c r="K46" s="4"/>
      <c r="L46" s="138"/>
    </row>
    <row r="47" spans="1:15" ht="30" customHeight="1">
      <c r="A47" s="4"/>
      <c r="B47" s="4"/>
      <c r="C47" s="4"/>
      <c r="D47" s="4"/>
      <c r="E47" s="4"/>
      <c r="F47" s="4"/>
      <c r="G47" s="4"/>
      <c r="H47" s="4"/>
      <c r="I47" s="4"/>
      <c r="J47" s="4"/>
      <c r="K47" s="4"/>
    </row>
    <row r="48" spans="1:15" ht="30" customHeight="1">
      <c r="A48" s="4"/>
      <c r="B48" s="4"/>
      <c r="C48" s="4"/>
      <c r="D48" s="4"/>
      <c r="E48" s="4"/>
      <c r="F48" s="4"/>
      <c r="G48" s="4"/>
      <c r="H48" s="4"/>
      <c r="I48" s="4"/>
      <c r="J48" s="4"/>
      <c r="K48" s="4"/>
    </row>
    <row r="49" spans="1:11" ht="30" customHeight="1">
      <c r="A49" s="4"/>
      <c r="B49" s="4"/>
      <c r="C49" s="4"/>
      <c r="D49" s="4"/>
      <c r="E49" s="4"/>
      <c r="F49" s="4"/>
      <c r="G49" s="4"/>
      <c r="H49" s="4"/>
      <c r="I49" s="4"/>
      <c r="J49" s="4"/>
      <c r="K49" s="4"/>
    </row>
    <row r="50" spans="1:11" ht="30" customHeight="1">
      <c r="A50" s="4"/>
      <c r="B50" s="4"/>
      <c r="C50" s="4"/>
      <c r="D50" s="4"/>
      <c r="E50" s="4"/>
      <c r="F50" s="4"/>
      <c r="G50" s="4"/>
      <c r="H50" s="4"/>
      <c r="I50" s="4"/>
      <c r="J50" s="4"/>
      <c r="K50" s="4"/>
    </row>
    <row r="51" spans="1:11" ht="30" customHeight="1">
      <c r="A51" s="4"/>
      <c r="B51" s="4"/>
      <c r="C51" s="4"/>
      <c r="D51" s="4"/>
      <c r="E51" s="4"/>
      <c r="F51" s="4"/>
      <c r="G51" s="4"/>
      <c r="H51" s="4"/>
      <c r="I51" s="4"/>
      <c r="J51" s="4"/>
      <c r="K51" s="4"/>
    </row>
    <row r="52" spans="1:11" ht="30" customHeight="1">
      <c r="A52" s="4"/>
      <c r="B52" s="4"/>
      <c r="C52" s="4"/>
      <c r="D52" s="4"/>
      <c r="E52" s="4"/>
      <c r="F52" s="4"/>
      <c r="G52" s="4"/>
      <c r="H52" s="4"/>
      <c r="I52" s="4"/>
      <c r="J52" s="4"/>
      <c r="K52" s="4"/>
    </row>
    <row r="53" spans="1:11">
      <c r="A53" s="4"/>
      <c r="B53" s="4"/>
      <c r="C53" s="4"/>
      <c r="D53" s="4"/>
      <c r="E53" s="4"/>
      <c r="F53" s="4"/>
      <c r="G53" s="4"/>
      <c r="H53" s="4"/>
      <c r="I53" s="4"/>
      <c r="J53" s="4"/>
      <c r="K53" s="4"/>
    </row>
    <row r="54" spans="1:11">
      <c r="A54" s="4"/>
      <c r="B54" s="4"/>
      <c r="C54" s="4"/>
      <c r="D54" s="4"/>
      <c r="E54" s="4"/>
      <c r="F54" s="4"/>
      <c r="G54" s="4"/>
      <c r="H54" s="4"/>
      <c r="I54" s="4"/>
      <c r="J54" s="4"/>
      <c r="K54" s="4"/>
    </row>
  </sheetData>
  <sheetProtection algorithmName="SHA-512" hashValue="1mxFaeL0xj9CJJ1vkrMms5D0GpFoB7JdPfLu/Z0AbWPQQl2UgmldKl/vZzLiI8iZiATWSBCnDypvAXuoZxIdJw==" saltValue="ulI4jKDu5E1wmI8u7HPHQw==" spinCount="100000" sheet="1" objects="1" scenarios="1"/>
  <mergeCells count="100">
    <mergeCell ref="A10:B10"/>
    <mergeCell ref="H3:K3"/>
    <mergeCell ref="H4:K4"/>
    <mergeCell ref="H5:K6"/>
    <mergeCell ref="J10:K10"/>
    <mergeCell ref="B2:E3"/>
    <mergeCell ref="C4:E4"/>
    <mergeCell ref="A5:B5"/>
    <mergeCell ref="A6:B7"/>
    <mergeCell ref="C6:C7"/>
    <mergeCell ref="D6:D7"/>
    <mergeCell ref="E6:E7"/>
    <mergeCell ref="A8:B8"/>
    <mergeCell ref="A9:B9"/>
    <mergeCell ref="H7:K7"/>
    <mergeCell ref="A28:D28"/>
    <mergeCell ref="A30:D30"/>
    <mergeCell ref="A29:D29"/>
    <mergeCell ref="E28:F28"/>
    <mergeCell ref="E31:F31"/>
    <mergeCell ref="A33:D33"/>
    <mergeCell ref="A34:D34"/>
    <mergeCell ref="A35:D35"/>
    <mergeCell ref="E30:F30"/>
    <mergeCell ref="A31:D31"/>
    <mergeCell ref="E32:F32"/>
    <mergeCell ref="A32:D32"/>
    <mergeCell ref="A25:D25"/>
    <mergeCell ref="G25:H25"/>
    <mergeCell ref="E25:F25"/>
    <mergeCell ref="E27:F27"/>
    <mergeCell ref="G24:H24"/>
    <mergeCell ref="G26:H26"/>
    <mergeCell ref="E26:F26"/>
    <mergeCell ref="A26:D26"/>
    <mergeCell ref="G27:H27"/>
    <mergeCell ref="A27:D27"/>
    <mergeCell ref="E24:F24"/>
    <mergeCell ref="A24:D24"/>
    <mergeCell ref="A12:B12"/>
    <mergeCell ref="A13:B13"/>
    <mergeCell ref="A23:D23"/>
    <mergeCell ref="A11:B11"/>
    <mergeCell ref="E22:F22"/>
    <mergeCell ref="E20:F20"/>
    <mergeCell ref="E21:F21"/>
    <mergeCell ref="A22:D22"/>
    <mergeCell ref="A16:B16"/>
    <mergeCell ref="A17:B18"/>
    <mergeCell ref="A21:D21"/>
    <mergeCell ref="A20:D20"/>
    <mergeCell ref="E23:F23"/>
    <mergeCell ref="A14:B14"/>
    <mergeCell ref="C17:K18"/>
    <mergeCell ref="G22:H22"/>
    <mergeCell ref="A36:D36"/>
    <mergeCell ref="E41:F41"/>
    <mergeCell ref="A40:D40"/>
    <mergeCell ref="E40:F40"/>
    <mergeCell ref="G42:K42"/>
    <mergeCell ref="G41:H41"/>
    <mergeCell ref="A41:D41"/>
    <mergeCell ref="G40:H40"/>
    <mergeCell ref="C42:E42"/>
    <mergeCell ref="A38:D38"/>
    <mergeCell ref="E38:F38"/>
    <mergeCell ref="A39:D39"/>
    <mergeCell ref="G39:H39"/>
    <mergeCell ref="A37:D37"/>
    <mergeCell ref="E39:F39"/>
    <mergeCell ref="G37:H37"/>
    <mergeCell ref="J20:K20"/>
    <mergeCell ref="H8:J8"/>
    <mergeCell ref="G28:H28"/>
    <mergeCell ref="G29:H29"/>
    <mergeCell ref="G31:H31"/>
    <mergeCell ref="G30:H30"/>
    <mergeCell ref="H12:K12"/>
    <mergeCell ref="G20:H20"/>
    <mergeCell ref="G33:H33"/>
    <mergeCell ref="E33:F33"/>
    <mergeCell ref="E29:F29"/>
    <mergeCell ref="G32:H32"/>
    <mergeCell ref="G23:H23"/>
    <mergeCell ref="M6:N6"/>
    <mergeCell ref="M7:N7"/>
    <mergeCell ref="A1:C1"/>
    <mergeCell ref="M2:N2"/>
    <mergeCell ref="G38:H38"/>
    <mergeCell ref="E34:F34"/>
    <mergeCell ref="E37:F37"/>
    <mergeCell ref="G34:H34"/>
    <mergeCell ref="G21:H21"/>
    <mergeCell ref="G36:H36"/>
    <mergeCell ref="G35:H35"/>
    <mergeCell ref="E36:F36"/>
    <mergeCell ref="E35:F35"/>
    <mergeCell ref="H13:K13"/>
    <mergeCell ref="I1:K1"/>
    <mergeCell ref="J14:K14"/>
  </mergeCells>
  <phoneticPr fontId="3"/>
  <conditionalFormatting sqref="H3:H4">
    <cfRule type="expression" dxfId="9" priority="3">
      <formula>$H$4&lt;&gt;VLOOKUP($H$2,業者データ,5,0)</formula>
    </cfRule>
  </conditionalFormatting>
  <conditionalFormatting sqref="H5">
    <cfRule type="expression" dxfId="8" priority="11">
      <formula>$H$5&lt;&gt;VLOOKUP($H$2,業者データ,2,0)</formula>
    </cfRule>
  </conditionalFormatting>
  <conditionalFormatting sqref="H10:H11">
    <cfRule type="expression" dxfId="7" priority="2">
      <formula>$H$11&lt;&gt;VLOOKUP($H$2,業者データ,8,0)</formula>
    </cfRule>
  </conditionalFormatting>
  <conditionalFormatting sqref="H12">
    <cfRule type="expression" dxfId="6" priority="26">
      <formula>$H$12&lt;&gt;VLOOKUP($H$2,業者データ,10,0)</formula>
    </cfRule>
  </conditionalFormatting>
  <conditionalFormatting sqref="H13">
    <cfRule type="expression" dxfId="5" priority="27">
      <formula>$H$13&lt;&gt;VLOOKUP($H$2,業者データ,11,0)</formula>
    </cfRule>
  </conditionalFormatting>
  <conditionalFormatting sqref="H14">
    <cfRule type="expression" dxfId="4" priority="28">
      <formula>$H$14&lt;&gt;VLOOKUP($H$2,業者データ,12,0)</formula>
    </cfRule>
  </conditionalFormatting>
  <conditionalFormatting sqref="H8:J8">
    <cfRule type="expression" dxfId="3" priority="10">
      <formula>$H$8&lt;&gt;VLOOKUP($H$2,業者データ,7,0)</formula>
    </cfRule>
  </conditionalFormatting>
  <conditionalFormatting sqref="I1:K1">
    <cfRule type="cellIs" dxfId="2" priority="23" operator="equal">
      <formula>#REF!</formula>
    </cfRule>
  </conditionalFormatting>
  <conditionalFormatting sqref="J10:J11">
    <cfRule type="expression" dxfId="1" priority="1">
      <formula>$J$11&lt;&gt;VLOOKUP($H$2,業者データ,9,0)</formula>
    </cfRule>
  </conditionalFormatting>
  <conditionalFormatting sqref="J14:K14">
    <cfRule type="expression" dxfId="0" priority="29">
      <formula>$J$14&lt;&gt;VLOOKUP($H$2,業者データ,13,0)</formula>
    </cfRule>
  </conditionalFormatting>
  <dataValidations disablePrompts="1" count="1">
    <dataValidation type="list" showInputMessage="1" showErrorMessage="1" sqref="O4" xr:uid="{00000000-0002-0000-0200-000000000000}">
      <formula1>"無,有"</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CCFFFF"/>
  </sheetPr>
  <dimension ref="A1:AE394"/>
  <sheetViews>
    <sheetView zoomScaleNormal="100" workbookViewId="0">
      <selection activeCell="C9" sqref="C9:M10"/>
    </sheetView>
  </sheetViews>
  <sheetFormatPr defaultRowHeight="13.5"/>
  <cols>
    <col min="1" max="2" width="3.625" customWidth="1"/>
    <col min="3" max="3" width="9.625" customWidth="1"/>
    <col min="4" max="4" width="12.625" customWidth="1"/>
    <col min="5" max="5" width="8.625" customWidth="1"/>
    <col min="6" max="6" width="5.625" customWidth="1"/>
    <col min="7" max="7" width="7.625" customWidth="1"/>
    <col min="8" max="8" width="5.625" customWidth="1"/>
    <col min="9" max="9" width="7.625" customWidth="1"/>
    <col min="10" max="11" width="6.625" customWidth="1"/>
    <col min="12" max="12" width="5.625" customWidth="1"/>
    <col min="13" max="18" width="10.625" customWidth="1"/>
    <col min="19" max="19" width="9" customWidth="1"/>
    <col min="20" max="26" width="9" hidden="1" customWidth="1"/>
    <col min="27" max="27" width="9.125" hidden="1" customWidth="1"/>
    <col min="28" max="28" width="9" customWidth="1"/>
  </cols>
  <sheetData>
    <row r="1" spans="1:31" ht="30" customHeight="1">
      <c r="A1" s="467" t="str">
        <f>総括書!A1</f>
        <v>2023年最新版</v>
      </c>
      <c r="B1" s="467"/>
      <c r="C1" s="467"/>
      <c r="E1" s="98" t="s">
        <v>26</v>
      </c>
      <c r="F1" s="98"/>
      <c r="G1" s="98"/>
      <c r="H1" s="98"/>
      <c r="I1" s="98"/>
      <c r="J1" s="98"/>
      <c r="K1" s="98"/>
      <c r="L1" s="98"/>
      <c r="M1" s="98"/>
      <c r="N1" s="66"/>
      <c r="W1" t="s">
        <v>129</v>
      </c>
    </row>
    <row r="2" spans="1:31" ht="20.100000000000001" customHeight="1">
      <c r="B2" s="474" t="s">
        <v>51</v>
      </c>
      <c r="C2" s="474"/>
      <c r="D2" s="474"/>
      <c r="E2" s="10"/>
      <c r="F2" s="10"/>
      <c r="G2" s="10"/>
      <c r="H2" s="10"/>
      <c r="I2" s="10"/>
      <c r="J2" s="495">
        <f ca="1">総括書!$I$1</f>
        <v>45645</v>
      </c>
      <c r="K2" s="495"/>
      <c r="L2" s="495"/>
      <c r="M2" s="495"/>
      <c r="N2" s="67"/>
      <c r="W2" t="str">
        <f>IF(AND(COUNTIF(T$2:T2,T2)=1,T2&gt;0),ROW(),"")</f>
        <v/>
      </c>
      <c r="X2" t="str">
        <f>IF(AND(COUNTIF(U$2:U2,U2)=1,U2&gt;0),ROW(),"")</f>
        <v/>
      </c>
      <c r="Y2" t="str">
        <f t="shared" ref="Y2:Z65" si="0">IF(COUNT(W:W)&lt;ROW(T1),"",INDEX(T:T,SMALL(W:W,ROW(T1))))</f>
        <v/>
      </c>
      <c r="Z2" t="str">
        <f>IF(COUNT(X:X)&lt;ROW(T1),"",INDEX(U:U,SMALL(X:X,ROW(T1))))</f>
        <v/>
      </c>
      <c r="AA2">
        <v>1</v>
      </c>
      <c r="AB2" t="str">
        <f>IF(ISERROR(SMALL(Y:Z,AA2)),"",SMALL(Y:Z,AA2))</f>
        <v/>
      </c>
    </row>
    <row r="3" spans="1:31" ht="15" customHeight="1">
      <c r="B3" s="506" t="s">
        <v>11</v>
      </c>
      <c r="C3" s="506"/>
      <c r="D3" s="506"/>
      <c r="E3" s="506"/>
      <c r="F3" s="506"/>
      <c r="G3" s="44"/>
      <c r="H3" s="45"/>
      <c r="I3" s="45"/>
      <c r="J3" s="45"/>
      <c r="K3" s="45"/>
      <c r="L3" s="45"/>
      <c r="M3" s="46"/>
      <c r="N3" s="46"/>
      <c r="W3" t="str">
        <f>IF(AND(COUNTIF(T$2:T3,T3)=1,T3&gt;0),ROW(),"")</f>
        <v/>
      </c>
      <c r="X3" t="str">
        <f>IF(AND(COUNTIF(U$2:U3,U3)=1,U3&gt;0),ROW(),"")</f>
        <v/>
      </c>
      <c r="Y3" t="str">
        <f t="shared" si="0"/>
        <v/>
      </c>
      <c r="Z3" t="str">
        <f t="shared" si="0"/>
        <v/>
      </c>
      <c r="AA3">
        <v>2</v>
      </c>
      <c r="AB3" t="str">
        <f t="shared" ref="AB3:AB66" si="1">IF(ISERROR(SMALL(Y:Z,AA3)),"",SMALL(Y:Z,AA3))</f>
        <v/>
      </c>
    </row>
    <row r="4" spans="1:31" ht="30" customHeight="1">
      <c r="B4" s="506"/>
      <c r="C4" s="506"/>
      <c r="D4" s="506"/>
      <c r="E4" s="506"/>
      <c r="F4" s="506"/>
      <c r="G4" s="26" t="s">
        <v>7</v>
      </c>
      <c r="H4" s="483" t="str">
        <f>IF(総括書!H4="","",総括書!H4)</f>
        <v/>
      </c>
      <c r="I4" s="483"/>
      <c r="J4" s="483"/>
      <c r="K4" s="483"/>
      <c r="L4" s="483"/>
      <c r="M4" s="484"/>
      <c r="N4" s="65" t="s">
        <v>92</v>
      </c>
      <c r="O4" s="101" t="s">
        <v>93</v>
      </c>
      <c r="W4" t="str">
        <f>IF(AND(COUNTIF(T$2:T4,T4)=1,T4&gt;0),ROW(),"")</f>
        <v/>
      </c>
      <c r="X4" t="str">
        <f>IF(AND(COUNTIF(U$2:U4,U4)=1,U4&gt;0),ROW(),"")</f>
        <v/>
      </c>
      <c r="Y4" t="str">
        <f t="shared" si="0"/>
        <v/>
      </c>
      <c r="Z4" t="str">
        <f t="shared" si="0"/>
        <v/>
      </c>
      <c r="AA4">
        <v>3</v>
      </c>
      <c r="AB4" t="str">
        <f t="shared" si="1"/>
        <v/>
      </c>
    </row>
    <row r="5" spans="1:31" ht="24.95" customHeight="1">
      <c r="F5" s="47"/>
      <c r="G5" s="25" t="s">
        <v>8</v>
      </c>
      <c r="H5" s="485" t="str">
        <f>IF(総括書!H5="","",総括書!H5)</f>
        <v/>
      </c>
      <c r="I5" s="485"/>
      <c r="J5" s="485"/>
      <c r="K5" s="485"/>
      <c r="L5" s="485"/>
      <c r="M5" s="486"/>
      <c r="N5" s="62">
        <v>1</v>
      </c>
      <c r="O5" s="102">
        <v>1</v>
      </c>
      <c r="W5" t="str">
        <f>IF(AND(COUNTIF(T$2:T5,T5)=1,T5&gt;0),ROW(),"")</f>
        <v/>
      </c>
      <c r="X5" t="str">
        <f>IF(AND(COUNTIF(U$2:U5,U5)=1,U5&gt;0),ROW(),"")</f>
        <v/>
      </c>
      <c r="Y5" t="str">
        <f t="shared" si="0"/>
        <v/>
      </c>
      <c r="Z5" t="str">
        <f t="shared" si="0"/>
        <v/>
      </c>
      <c r="AA5">
        <v>4</v>
      </c>
      <c r="AB5" t="str">
        <f t="shared" si="1"/>
        <v/>
      </c>
    </row>
    <row r="6" spans="1:31" ht="24.95" customHeight="1">
      <c r="F6" s="17"/>
      <c r="G6" s="23"/>
      <c r="H6" s="487"/>
      <c r="I6" s="487"/>
      <c r="J6" s="487"/>
      <c r="K6" s="487"/>
      <c r="L6" s="487"/>
      <c r="M6" s="89" t="s">
        <v>50</v>
      </c>
      <c r="N6" s="70"/>
      <c r="W6" t="str">
        <f>IF(AND(COUNTIF(T$2:T6,T6)=1,T6&gt;0),ROW(),"")</f>
        <v/>
      </c>
      <c r="X6" t="str">
        <f>IF(AND(COUNTIF(U$2:U6,U6)=1,U6&gt;0),ROW(),"")</f>
        <v/>
      </c>
      <c r="Y6" t="str">
        <f t="shared" si="0"/>
        <v/>
      </c>
      <c r="Z6" t="str">
        <f t="shared" si="0"/>
        <v/>
      </c>
      <c r="AA6">
        <v>5</v>
      </c>
      <c r="AB6" t="str">
        <f t="shared" si="1"/>
        <v/>
      </c>
    </row>
    <row r="7" spans="1:31" ht="20.100000000000001" customHeight="1">
      <c r="F7" s="17"/>
      <c r="G7" s="24" t="s">
        <v>24</v>
      </c>
      <c r="H7" s="494" t="str">
        <f>IF(総括書!H8="","",総括書!H8)</f>
        <v/>
      </c>
      <c r="I7" s="494"/>
      <c r="J7" s="494"/>
      <c r="K7" s="494"/>
      <c r="L7" s="494"/>
      <c r="M7" s="90"/>
      <c r="N7" s="71"/>
      <c r="W7" t="str">
        <f>IF(AND(COUNTIF(T$2:T7,T7)=1,T7&gt;0),ROW(),"")</f>
        <v/>
      </c>
      <c r="X7" t="str">
        <f>IF(AND(COUNTIF(U$2:U7,U7)=1,U7&gt;0),ROW(),"")</f>
        <v/>
      </c>
      <c r="Y7" t="str">
        <f t="shared" si="0"/>
        <v/>
      </c>
      <c r="Z7" t="str">
        <f t="shared" si="0"/>
        <v/>
      </c>
      <c r="AA7">
        <v>6</v>
      </c>
      <c r="AB7" t="str">
        <f t="shared" si="1"/>
        <v/>
      </c>
    </row>
    <row r="8" spans="1:31" ht="20.100000000000001" customHeight="1">
      <c r="A8" s="481" t="s">
        <v>25</v>
      </c>
      <c r="B8" s="482"/>
      <c r="C8" s="97" t="str">
        <f>IF(総括書!C16="","",総括書!C16)</f>
        <v/>
      </c>
      <c r="D8" s="10"/>
      <c r="E8" s="10"/>
      <c r="F8" s="10"/>
      <c r="G8" s="10"/>
      <c r="H8" s="10"/>
      <c r="I8" s="10"/>
      <c r="J8" s="10"/>
      <c r="K8" s="10"/>
      <c r="L8" s="10"/>
      <c r="M8" s="10"/>
      <c r="N8" s="10"/>
      <c r="R8" s="3"/>
      <c r="W8" t="str">
        <f>IF(AND(COUNTIF(T$2:T8,T8)=1,T8&gt;0),ROW(),"")</f>
        <v/>
      </c>
      <c r="X8" t="str">
        <f>IF(AND(COUNTIF(U$2:U8,U8)=1,U8&gt;0),ROW(),"")</f>
        <v/>
      </c>
      <c r="Y8" t="str">
        <f t="shared" si="0"/>
        <v/>
      </c>
      <c r="Z8" t="str">
        <f t="shared" si="0"/>
        <v/>
      </c>
      <c r="AA8">
        <v>7</v>
      </c>
      <c r="AB8" t="str">
        <f t="shared" si="1"/>
        <v/>
      </c>
    </row>
    <row r="9" spans="1:31" ht="15" customHeight="1">
      <c r="A9" s="507" t="s">
        <v>29</v>
      </c>
      <c r="B9" s="508"/>
      <c r="C9" s="475" t="str">
        <f>IF(総括書!$C$17="","",総括書!$C$17)</f>
        <v/>
      </c>
      <c r="D9" s="476"/>
      <c r="E9" s="476"/>
      <c r="F9" s="476"/>
      <c r="G9" s="476"/>
      <c r="H9" s="476"/>
      <c r="I9" s="476"/>
      <c r="J9" s="476"/>
      <c r="K9" s="476"/>
      <c r="L9" s="476"/>
      <c r="M9" s="477"/>
      <c r="N9" s="72"/>
      <c r="W9" t="str">
        <f>IF(AND(COUNTIF(T$2:T9,T9)=1,T9&gt;0),ROW(),"")</f>
        <v/>
      </c>
      <c r="X9" t="str">
        <f>IF(AND(COUNTIF(U$2:U9,U9)=1,U9&gt;0),ROW(),"")</f>
        <v/>
      </c>
      <c r="Y9" t="str">
        <f t="shared" si="0"/>
        <v/>
      </c>
      <c r="Z9" t="str">
        <f t="shared" si="0"/>
        <v/>
      </c>
      <c r="AA9">
        <v>8</v>
      </c>
      <c r="AB9" t="str">
        <f t="shared" si="1"/>
        <v/>
      </c>
    </row>
    <row r="10" spans="1:31" ht="15" customHeight="1">
      <c r="A10" s="509"/>
      <c r="B10" s="510"/>
      <c r="C10" s="478"/>
      <c r="D10" s="479"/>
      <c r="E10" s="479"/>
      <c r="F10" s="479"/>
      <c r="G10" s="479"/>
      <c r="H10" s="479"/>
      <c r="I10" s="479"/>
      <c r="J10" s="479"/>
      <c r="K10" s="479"/>
      <c r="L10" s="479"/>
      <c r="M10" s="480"/>
      <c r="N10" s="72"/>
      <c r="W10" t="str">
        <f>IF(AND(COUNTIF(T$2:T10,T10)=1,T10&gt;0),ROW(),"")</f>
        <v/>
      </c>
      <c r="X10" t="str">
        <f>IF(AND(COUNTIF(U$2:U10,U10)=1,U10&gt;0),ROW(),"")</f>
        <v/>
      </c>
      <c r="Y10" t="str">
        <f t="shared" si="0"/>
        <v/>
      </c>
      <c r="Z10" t="str">
        <f t="shared" si="0"/>
        <v/>
      </c>
      <c r="AA10">
        <v>9</v>
      </c>
      <c r="AB10" t="str">
        <f t="shared" si="1"/>
        <v/>
      </c>
    </row>
    <row r="11" spans="1:31" ht="15" customHeight="1">
      <c r="A11" s="4"/>
      <c r="B11" s="4"/>
      <c r="C11" s="7"/>
      <c r="D11" s="7"/>
      <c r="E11" s="7"/>
      <c r="F11" s="7"/>
      <c r="G11" s="7"/>
      <c r="H11" s="7"/>
      <c r="I11" s="7"/>
      <c r="J11" s="7"/>
      <c r="K11" s="7"/>
      <c r="L11" s="7"/>
      <c r="M11" s="9" t="s">
        <v>12</v>
      </c>
      <c r="N11" s="8"/>
      <c r="O11" s="2"/>
      <c r="P11" s="2"/>
      <c r="Q11" s="2"/>
      <c r="R11" s="2"/>
      <c r="S11" s="2"/>
      <c r="T11" s="2"/>
      <c r="U11" s="2"/>
      <c r="V11" s="2"/>
      <c r="W11" t="str">
        <f>IF(AND(COUNTIF(T$2:T11,T11)=1,T11&gt;0),ROW(),"")</f>
        <v/>
      </c>
      <c r="X11" t="str">
        <f>IF(AND(COUNTIF(U$2:U11,U11)=1,U11&gt;0),ROW(),"")</f>
        <v/>
      </c>
      <c r="Y11" t="str">
        <f t="shared" si="0"/>
        <v/>
      </c>
      <c r="Z11" t="str">
        <f t="shared" si="0"/>
        <v/>
      </c>
      <c r="AA11">
        <v>10</v>
      </c>
      <c r="AB11" t="str">
        <f t="shared" si="1"/>
        <v/>
      </c>
      <c r="AC11" s="2"/>
      <c r="AD11" s="2"/>
      <c r="AE11" s="2"/>
    </row>
    <row r="12" spans="1:31" ht="24.95" customHeight="1">
      <c r="A12" s="19" t="s">
        <v>14</v>
      </c>
      <c r="B12" s="20" t="s">
        <v>15</v>
      </c>
      <c r="C12" s="511" t="s">
        <v>5</v>
      </c>
      <c r="D12" s="512"/>
      <c r="E12" s="513" t="s">
        <v>16</v>
      </c>
      <c r="F12" s="514"/>
      <c r="G12" s="22" t="s">
        <v>4</v>
      </c>
      <c r="H12" s="22" t="s">
        <v>6</v>
      </c>
      <c r="I12" s="21" t="s">
        <v>3</v>
      </c>
      <c r="J12" s="504" t="s">
        <v>1</v>
      </c>
      <c r="K12" s="505"/>
      <c r="L12" s="48" t="s">
        <v>9</v>
      </c>
      <c r="M12" s="85" t="s">
        <v>10</v>
      </c>
      <c r="N12" s="51" t="s">
        <v>95</v>
      </c>
      <c r="O12" s="51" t="s">
        <v>49</v>
      </c>
      <c r="P12" s="51" t="s">
        <v>87</v>
      </c>
      <c r="Q12" s="51" t="s">
        <v>125</v>
      </c>
      <c r="R12" s="55" t="s">
        <v>86</v>
      </c>
      <c r="S12" s="2" t="s">
        <v>128</v>
      </c>
      <c r="T12" s="1"/>
      <c r="U12" s="1"/>
      <c r="V12" s="1"/>
      <c r="W12" t="str">
        <f>IF(AND(COUNTIF(T$2:T12,T12)=1,T12&gt;0),ROW(),"")</f>
        <v/>
      </c>
      <c r="X12" t="str">
        <f>IF(AND(COUNTIF(U$2:U12,U12)=1,U12&gt;0),ROW(),"")</f>
        <v/>
      </c>
      <c r="Y12" t="str">
        <f t="shared" si="0"/>
        <v/>
      </c>
      <c r="Z12" t="str">
        <f t="shared" si="0"/>
        <v/>
      </c>
      <c r="AA12">
        <v>11</v>
      </c>
      <c r="AB12" t="str">
        <f t="shared" si="1"/>
        <v/>
      </c>
      <c r="AC12" s="1"/>
      <c r="AD12" s="1"/>
      <c r="AE12" s="1"/>
    </row>
    <row r="13" spans="1:31" ht="21.95" customHeight="1">
      <c r="A13" s="27"/>
      <c r="B13" s="28"/>
      <c r="C13" s="492"/>
      <c r="D13" s="493"/>
      <c r="E13" s="472"/>
      <c r="F13" s="473"/>
      <c r="G13" s="57"/>
      <c r="H13" s="29"/>
      <c r="I13" s="36"/>
      <c r="J13" s="488" t="str">
        <f>IF(G13="","",CHOOSE($N$5,ROUND(G13*I13*IF(N13="",1,N13),0),ROUNDDOWN(G13*I13*IF(N13="",1,N13),0),ROUNDUP(G13*I13*IF(N13="",1,N13),0))*CHOOSE($O$5,1,1/1.08)+P13)</f>
        <v/>
      </c>
      <c r="K13" s="489"/>
      <c r="L13" s="63"/>
      <c r="M13" s="86" t="str">
        <f>IF(OR(G13="",N13=""),"",IF(N13=INT(N13),CONCATENATE(N13,"日間"),CONCATENATE(ROUND(N13,2),"ヶ月間")))</f>
        <v/>
      </c>
      <c r="N13" s="52"/>
      <c r="O13" s="52"/>
      <c r="P13" s="52"/>
      <c r="Q13" s="52"/>
      <c r="R13" s="3" t="str">
        <f>IF(ISERROR(VLOOKUP(L13,要素一覧!$A$1:$B$51,2,0)),"",VLOOKUP(L13,要素一覧!$A$1:$B$51,2,0))</f>
        <v/>
      </c>
      <c r="S13" s="3" t="str">
        <f>IF(J13="","",IF(O13=1,G13*32.1,O13))</f>
        <v/>
      </c>
      <c r="T13" s="3" t="str">
        <f t="shared" ref="T13:T37" si="2">IF(L13="","",IF(J13=O13,"",VALUE(CONCATENATE(L13,1,IF(Q13="",0,Q13)))))</f>
        <v/>
      </c>
      <c r="U13" s="3" t="str">
        <f t="shared" ref="U13:U37" si="3">IF(AND(L13&lt;&gt;"",O13&gt;0),VALUE(CONCATENATE(L13,2,IF(Q13="",0,Q13))),"")</f>
        <v/>
      </c>
      <c r="V13" s="3" t="str">
        <f>IFERROR(IF(T13="",VALUE(CONCATENATE(LEFT(U13,3),RIGHT(U13,1))),VALUE(CONCATENATE(LEFT(T13,3),RIGHT(T13,1)))),"")</f>
        <v/>
      </c>
      <c r="W13" t="str">
        <f>IF(AND(COUNTIF(T$2:T13,T13)=1,T13&gt;0),ROW(),"")</f>
        <v/>
      </c>
      <c r="X13" t="str">
        <f>IF(AND(COUNTIF(U$2:U13,U13)=1,U13&gt;0),ROW(),"")</f>
        <v/>
      </c>
      <c r="Y13" t="str">
        <f t="shared" si="0"/>
        <v/>
      </c>
      <c r="Z13" t="str">
        <f t="shared" si="0"/>
        <v/>
      </c>
      <c r="AA13">
        <v>12</v>
      </c>
      <c r="AB13" t="str">
        <f t="shared" si="1"/>
        <v/>
      </c>
      <c r="AC13" s="3"/>
      <c r="AD13" s="3"/>
      <c r="AE13" s="3"/>
    </row>
    <row r="14" spans="1:31" ht="21.95" customHeight="1">
      <c r="A14" s="27"/>
      <c r="B14" s="31"/>
      <c r="C14" s="470"/>
      <c r="D14" s="471"/>
      <c r="E14" s="468"/>
      <c r="F14" s="469"/>
      <c r="G14" s="58"/>
      <c r="H14" s="32"/>
      <c r="I14" s="37"/>
      <c r="J14" s="490" t="str">
        <f t="shared" ref="J14:J37" si="4">IF(G14="","",CHOOSE($N$5,ROUND(G14*I14*IF(N14="",1,N14),0),ROUNDDOWN(G14*I14*IF(N14="",1,N14),0),ROUNDUP(G14*I14*IF(N14="",1,N14),0))*CHOOSE($O$5,1,1/1.08)+P14)</f>
        <v/>
      </c>
      <c r="K14" s="491"/>
      <c r="L14" s="64"/>
      <c r="M14" s="87" t="str">
        <f t="shared" ref="M14:M37" si="5">IF(OR(G14="",N14=""),"",IF(N14=INT(N14),CONCATENATE(N14,"日間"),CONCATENATE(ROUND(N14,2),"ヶ月間")))</f>
        <v/>
      </c>
      <c r="N14" s="52"/>
      <c r="O14" s="52"/>
      <c r="P14" s="52"/>
      <c r="Q14" s="52"/>
      <c r="R14" s="3" t="str">
        <f>IF(ISERROR(VLOOKUP(L14,要素一覧!$A$1:$B$51,2,0)),"",VLOOKUP(L14,要素一覧!$A$1:$B$51,2,0))</f>
        <v/>
      </c>
      <c r="S14" s="3" t="str">
        <f t="shared" ref="S14:S39" si="6">IF(J14="","",IF(O14=1,G14*32.1,O14))</f>
        <v/>
      </c>
      <c r="T14" s="3" t="str">
        <f t="shared" si="2"/>
        <v/>
      </c>
      <c r="U14" s="3" t="str">
        <f t="shared" si="3"/>
        <v/>
      </c>
      <c r="V14" s="3" t="str">
        <f t="shared" ref="V14:V77" si="7">IFERROR(IF(T14="",VALUE(CONCATENATE(LEFT(U14,3),RIGHT(U14,1))),VALUE(CONCATENATE(LEFT(T14,3),RIGHT(T14,1)))),"")</f>
        <v/>
      </c>
      <c r="W14" t="str">
        <f>IF(AND(COUNTIF(T$2:T14,T14)=1,T14&gt;0),ROW(),"")</f>
        <v/>
      </c>
      <c r="X14" t="str">
        <f>IF(AND(COUNTIF(U$2:U14,U14)=1,U14&gt;0),ROW(),"")</f>
        <v/>
      </c>
      <c r="Y14" t="str">
        <f t="shared" si="0"/>
        <v/>
      </c>
      <c r="Z14" t="str">
        <f t="shared" si="0"/>
        <v/>
      </c>
      <c r="AA14">
        <v>13</v>
      </c>
      <c r="AB14" t="str">
        <f>IF(ISERROR(SMALL(Y:Z,AA14)),"",SMALL(Y:Z,AA14))</f>
        <v/>
      </c>
      <c r="AC14" s="3"/>
      <c r="AD14" s="3"/>
      <c r="AE14" s="3"/>
    </row>
    <row r="15" spans="1:31" ht="21.95" customHeight="1">
      <c r="A15" s="27"/>
      <c r="B15" s="31"/>
      <c r="C15" s="470"/>
      <c r="D15" s="471"/>
      <c r="E15" s="468"/>
      <c r="F15" s="469"/>
      <c r="G15" s="58"/>
      <c r="H15" s="32"/>
      <c r="I15" s="37"/>
      <c r="J15" s="490" t="str">
        <f t="shared" si="4"/>
        <v/>
      </c>
      <c r="K15" s="491"/>
      <c r="L15" s="64"/>
      <c r="M15" s="87" t="str">
        <f t="shared" si="5"/>
        <v/>
      </c>
      <c r="N15" s="52"/>
      <c r="O15" s="52"/>
      <c r="P15" s="52"/>
      <c r="Q15" s="52"/>
      <c r="R15" s="3" t="str">
        <f>IF(ISERROR(VLOOKUP(L15,要素一覧!$A$1:$B$51,2,0)),"",VLOOKUP(L15,要素一覧!$A$1:$B$51,2,0))</f>
        <v/>
      </c>
      <c r="S15" s="3" t="str">
        <f t="shared" si="6"/>
        <v/>
      </c>
      <c r="T15" s="3" t="str">
        <f t="shared" si="2"/>
        <v/>
      </c>
      <c r="U15" s="3" t="str">
        <f t="shared" si="3"/>
        <v/>
      </c>
      <c r="V15" s="3" t="str">
        <f t="shared" si="7"/>
        <v/>
      </c>
      <c r="W15" t="str">
        <f>IF(AND(COUNTIF(T$2:T15,T15)=1,T15&gt;0),ROW(),"")</f>
        <v/>
      </c>
      <c r="X15" t="str">
        <f>IF(AND(COUNTIF(U$2:U15,U15)=1,U15&gt;0),ROW(),"")</f>
        <v/>
      </c>
      <c r="Y15" t="str">
        <f t="shared" si="0"/>
        <v/>
      </c>
      <c r="Z15" t="str">
        <f t="shared" si="0"/>
        <v/>
      </c>
      <c r="AA15">
        <v>14</v>
      </c>
      <c r="AB15" t="str">
        <f t="shared" si="1"/>
        <v/>
      </c>
      <c r="AC15" s="3"/>
      <c r="AD15" s="3"/>
      <c r="AE15" s="3"/>
    </row>
    <row r="16" spans="1:31" ht="21.95" customHeight="1">
      <c r="A16" s="27"/>
      <c r="B16" s="31"/>
      <c r="C16" s="470"/>
      <c r="D16" s="471"/>
      <c r="E16" s="468"/>
      <c r="F16" s="469"/>
      <c r="G16" s="58"/>
      <c r="H16" s="32"/>
      <c r="I16" s="37"/>
      <c r="J16" s="490" t="str">
        <f t="shared" si="4"/>
        <v/>
      </c>
      <c r="K16" s="491"/>
      <c r="L16" s="64"/>
      <c r="M16" s="87" t="str">
        <f t="shared" si="5"/>
        <v/>
      </c>
      <c r="N16" s="60"/>
      <c r="O16" s="52"/>
      <c r="P16" s="52"/>
      <c r="Q16" s="52"/>
      <c r="R16" s="3" t="str">
        <f>IF(ISERROR(VLOOKUP(L16,要素一覧!$A$1:$B$51,2,0)),"",VLOOKUP(L16,要素一覧!$A$1:$B$51,2,0))</f>
        <v/>
      </c>
      <c r="S16" s="3" t="str">
        <f t="shared" si="6"/>
        <v/>
      </c>
      <c r="T16" s="3" t="str">
        <f t="shared" si="2"/>
        <v/>
      </c>
      <c r="U16" s="3" t="str">
        <f t="shared" si="3"/>
        <v/>
      </c>
      <c r="V16" s="3" t="str">
        <f t="shared" si="7"/>
        <v/>
      </c>
      <c r="W16" t="str">
        <f>IF(AND(COUNTIF(T$2:T16,T16)=1,T16&gt;0),ROW(),"")</f>
        <v/>
      </c>
      <c r="X16" t="str">
        <f>IF(AND(COUNTIF(U$2:U16,U16)=1,U16&gt;0),ROW(),"")</f>
        <v/>
      </c>
      <c r="Y16" t="str">
        <f t="shared" si="0"/>
        <v/>
      </c>
      <c r="Z16" t="str">
        <f t="shared" si="0"/>
        <v/>
      </c>
      <c r="AA16">
        <v>15</v>
      </c>
      <c r="AB16" t="str">
        <f t="shared" si="1"/>
        <v/>
      </c>
      <c r="AC16" s="3"/>
      <c r="AD16" s="3"/>
      <c r="AE16" s="3"/>
    </row>
    <row r="17" spans="1:31" ht="21.95" customHeight="1">
      <c r="A17" s="27"/>
      <c r="B17" s="31"/>
      <c r="C17" s="470"/>
      <c r="D17" s="471"/>
      <c r="E17" s="468"/>
      <c r="F17" s="469"/>
      <c r="G17" s="58"/>
      <c r="H17" s="32"/>
      <c r="I17" s="37"/>
      <c r="J17" s="490" t="str">
        <f t="shared" si="4"/>
        <v/>
      </c>
      <c r="K17" s="491"/>
      <c r="L17" s="64"/>
      <c r="M17" s="87" t="str">
        <f t="shared" si="5"/>
        <v/>
      </c>
      <c r="N17" s="52"/>
      <c r="O17" s="52"/>
      <c r="P17" s="52"/>
      <c r="Q17" s="52"/>
      <c r="R17" s="3" t="str">
        <f>IF(ISERROR(VLOOKUP(L17,要素一覧!$A$1:$B$51,2,0)),"",VLOOKUP(L17,要素一覧!$A$1:$B$51,2,0))</f>
        <v/>
      </c>
      <c r="S17" s="3" t="str">
        <f t="shared" si="6"/>
        <v/>
      </c>
      <c r="T17" s="3" t="str">
        <f t="shared" si="2"/>
        <v/>
      </c>
      <c r="U17" s="3" t="str">
        <f t="shared" si="3"/>
        <v/>
      </c>
      <c r="V17" s="3" t="str">
        <f t="shared" si="7"/>
        <v/>
      </c>
      <c r="W17" t="str">
        <f>IF(AND(COUNTIF(T$2:T17,T17)=1,T17&gt;0),ROW(),"")</f>
        <v/>
      </c>
      <c r="X17" t="str">
        <f>IF(AND(COUNTIF(U$2:U17,U17)=1,U17&gt;0),ROW(),"")</f>
        <v/>
      </c>
      <c r="Y17" t="str">
        <f t="shared" si="0"/>
        <v/>
      </c>
      <c r="Z17" t="str">
        <f t="shared" si="0"/>
        <v/>
      </c>
      <c r="AA17">
        <v>16</v>
      </c>
      <c r="AB17" t="str">
        <f t="shared" si="1"/>
        <v/>
      </c>
      <c r="AC17" s="3"/>
      <c r="AD17" s="3"/>
      <c r="AE17" s="3"/>
    </row>
    <row r="18" spans="1:31" ht="21.95" customHeight="1">
      <c r="A18" s="27"/>
      <c r="B18" s="31"/>
      <c r="C18" s="470"/>
      <c r="D18" s="471"/>
      <c r="E18" s="468"/>
      <c r="F18" s="469"/>
      <c r="G18" s="58"/>
      <c r="H18" s="32"/>
      <c r="I18" s="37"/>
      <c r="J18" s="490" t="str">
        <f t="shared" si="4"/>
        <v/>
      </c>
      <c r="K18" s="491"/>
      <c r="L18" s="64"/>
      <c r="M18" s="87" t="str">
        <f t="shared" si="5"/>
        <v/>
      </c>
      <c r="N18" s="52"/>
      <c r="O18" s="52"/>
      <c r="P18" s="52"/>
      <c r="Q18" s="52"/>
      <c r="R18" s="3" t="str">
        <f>IF(ISERROR(VLOOKUP(L18,要素一覧!$A$1:$B$51,2,0)),"",VLOOKUP(L18,要素一覧!$A$1:$B$51,2,0))</f>
        <v/>
      </c>
      <c r="S18" s="3" t="str">
        <f t="shared" si="6"/>
        <v/>
      </c>
      <c r="T18" s="3" t="str">
        <f t="shared" si="2"/>
        <v/>
      </c>
      <c r="U18" s="3" t="str">
        <f t="shared" si="3"/>
        <v/>
      </c>
      <c r="V18" s="3" t="str">
        <f t="shared" si="7"/>
        <v/>
      </c>
      <c r="W18" t="str">
        <f>IF(AND(COUNTIF(T$2:T18,T18)=1,T18&gt;0),ROW(),"")</f>
        <v/>
      </c>
      <c r="X18" t="str">
        <f>IF(AND(COUNTIF(U$2:U18,U18)=1,U18&gt;0),ROW(),"")</f>
        <v/>
      </c>
      <c r="Y18" t="str">
        <f t="shared" si="0"/>
        <v/>
      </c>
      <c r="Z18" t="str">
        <f t="shared" si="0"/>
        <v/>
      </c>
      <c r="AA18">
        <v>17</v>
      </c>
      <c r="AB18" t="str">
        <f t="shared" si="1"/>
        <v/>
      </c>
      <c r="AC18" s="3"/>
      <c r="AD18" s="3"/>
      <c r="AE18" s="3"/>
    </row>
    <row r="19" spans="1:31" ht="21.95" customHeight="1">
      <c r="A19" s="27"/>
      <c r="B19" s="31"/>
      <c r="C19" s="470"/>
      <c r="D19" s="471"/>
      <c r="E19" s="468"/>
      <c r="F19" s="469"/>
      <c r="G19" s="58"/>
      <c r="H19" s="32"/>
      <c r="I19" s="37"/>
      <c r="J19" s="490" t="str">
        <f t="shared" si="4"/>
        <v/>
      </c>
      <c r="K19" s="491"/>
      <c r="L19" s="64"/>
      <c r="M19" s="87" t="str">
        <f t="shared" si="5"/>
        <v/>
      </c>
      <c r="N19" s="52"/>
      <c r="O19" s="52"/>
      <c r="P19" s="52"/>
      <c r="Q19" s="52"/>
      <c r="R19" s="3" t="str">
        <f>IF(ISERROR(VLOOKUP(L19,要素一覧!$A$1:$B$51,2,0)),"",VLOOKUP(L19,要素一覧!$A$1:$B$51,2,0))</f>
        <v/>
      </c>
      <c r="S19" s="3" t="str">
        <f t="shared" si="6"/>
        <v/>
      </c>
      <c r="T19" s="3" t="str">
        <f t="shared" si="2"/>
        <v/>
      </c>
      <c r="U19" s="3" t="str">
        <f t="shared" si="3"/>
        <v/>
      </c>
      <c r="V19" s="3" t="str">
        <f t="shared" si="7"/>
        <v/>
      </c>
      <c r="W19" t="str">
        <f>IF(AND(COUNTIF(T$2:T19,T19)=1,T19&gt;0),ROW(),"")</f>
        <v/>
      </c>
      <c r="X19" t="str">
        <f>IF(AND(COUNTIF(U$2:U19,U19)=1,U19&gt;0),ROW(),"")</f>
        <v/>
      </c>
      <c r="Y19" t="str">
        <f t="shared" si="0"/>
        <v/>
      </c>
      <c r="Z19" t="str">
        <f t="shared" si="0"/>
        <v/>
      </c>
      <c r="AA19">
        <v>18</v>
      </c>
      <c r="AB19" t="str">
        <f t="shared" si="1"/>
        <v/>
      </c>
      <c r="AC19" s="3"/>
      <c r="AD19" s="3"/>
      <c r="AE19" s="3"/>
    </row>
    <row r="20" spans="1:31" ht="21.95" customHeight="1">
      <c r="A20" s="27"/>
      <c r="B20" s="31"/>
      <c r="C20" s="470"/>
      <c r="D20" s="471"/>
      <c r="E20" s="468"/>
      <c r="F20" s="469"/>
      <c r="G20" s="58"/>
      <c r="H20" s="32"/>
      <c r="I20" s="37"/>
      <c r="J20" s="490" t="str">
        <f t="shared" si="4"/>
        <v/>
      </c>
      <c r="K20" s="491"/>
      <c r="L20" s="64"/>
      <c r="M20" s="87" t="str">
        <f t="shared" si="5"/>
        <v/>
      </c>
      <c r="N20" s="52"/>
      <c r="O20" s="52"/>
      <c r="P20" s="52"/>
      <c r="Q20" s="52"/>
      <c r="R20" s="3" t="str">
        <f>IF(ISERROR(VLOOKUP(L20,要素一覧!$A$1:$B$51,2,0)),"",VLOOKUP(L20,要素一覧!$A$1:$B$51,2,0))</f>
        <v/>
      </c>
      <c r="S20" s="3" t="str">
        <f t="shared" si="6"/>
        <v/>
      </c>
      <c r="T20" s="3" t="str">
        <f t="shared" si="2"/>
        <v/>
      </c>
      <c r="U20" s="3" t="str">
        <f t="shared" si="3"/>
        <v/>
      </c>
      <c r="V20" s="3" t="str">
        <f t="shared" si="7"/>
        <v/>
      </c>
      <c r="W20" t="str">
        <f>IF(AND(COUNTIF(T$2:T20,T20)=1,T20&gt;0),ROW(),"")</f>
        <v/>
      </c>
      <c r="X20" t="str">
        <f>IF(AND(COUNTIF(U$2:U20,U20)=1,U20&gt;0),ROW(),"")</f>
        <v/>
      </c>
      <c r="Y20" t="str">
        <f t="shared" si="0"/>
        <v/>
      </c>
      <c r="Z20" t="str">
        <f t="shared" si="0"/>
        <v/>
      </c>
      <c r="AA20">
        <v>19</v>
      </c>
      <c r="AB20" t="str">
        <f t="shared" si="1"/>
        <v/>
      </c>
      <c r="AC20" s="3"/>
      <c r="AD20" s="3"/>
      <c r="AE20" s="3"/>
    </row>
    <row r="21" spans="1:31" ht="21.95" customHeight="1">
      <c r="A21" s="27"/>
      <c r="B21" s="31"/>
      <c r="C21" s="470"/>
      <c r="D21" s="471"/>
      <c r="E21" s="468"/>
      <c r="F21" s="469"/>
      <c r="G21" s="58"/>
      <c r="H21" s="32"/>
      <c r="I21" s="37"/>
      <c r="J21" s="490" t="str">
        <f t="shared" si="4"/>
        <v/>
      </c>
      <c r="K21" s="491"/>
      <c r="L21" s="64"/>
      <c r="M21" s="87" t="str">
        <f t="shared" si="5"/>
        <v/>
      </c>
      <c r="N21" s="52"/>
      <c r="O21" s="52"/>
      <c r="P21" s="52"/>
      <c r="Q21" s="52"/>
      <c r="R21" s="3" t="str">
        <f>IF(ISERROR(VLOOKUP(L21,要素一覧!$A$1:$B$51,2,0)),"",VLOOKUP(L21,要素一覧!$A$1:$B$51,2,0))</f>
        <v/>
      </c>
      <c r="S21" s="3" t="str">
        <f t="shared" si="6"/>
        <v/>
      </c>
      <c r="T21" s="3" t="str">
        <f t="shared" si="2"/>
        <v/>
      </c>
      <c r="U21" s="3" t="str">
        <f t="shared" si="3"/>
        <v/>
      </c>
      <c r="V21" s="3" t="str">
        <f t="shared" si="7"/>
        <v/>
      </c>
      <c r="W21" t="str">
        <f>IF(AND(COUNTIF(T$2:T21,T21)=1,T21&gt;0),ROW(),"")</f>
        <v/>
      </c>
      <c r="X21" t="str">
        <f>IF(AND(COUNTIF(U$2:U21,U21)=1,U21&gt;0),ROW(),"")</f>
        <v/>
      </c>
      <c r="Y21" t="str">
        <f t="shared" si="0"/>
        <v/>
      </c>
      <c r="Z21" t="str">
        <f t="shared" si="0"/>
        <v/>
      </c>
      <c r="AA21">
        <v>20</v>
      </c>
      <c r="AB21" t="str">
        <f t="shared" si="1"/>
        <v/>
      </c>
      <c r="AC21" s="3"/>
      <c r="AD21" s="3"/>
      <c r="AE21" s="3"/>
    </row>
    <row r="22" spans="1:31" ht="21.95" customHeight="1">
      <c r="A22" s="27"/>
      <c r="B22" s="31"/>
      <c r="C22" s="470"/>
      <c r="D22" s="471"/>
      <c r="E22" s="468"/>
      <c r="F22" s="469"/>
      <c r="G22" s="58"/>
      <c r="H22" s="32"/>
      <c r="I22" s="37"/>
      <c r="J22" s="490" t="str">
        <f t="shared" si="4"/>
        <v/>
      </c>
      <c r="K22" s="491"/>
      <c r="L22" s="64"/>
      <c r="M22" s="87" t="str">
        <f t="shared" si="5"/>
        <v/>
      </c>
      <c r="N22" s="52"/>
      <c r="O22" s="52"/>
      <c r="P22" s="52"/>
      <c r="Q22" s="52"/>
      <c r="R22" s="3" t="str">
        <f>IF(ISERROR(VLOOKUP(L22,要素一覧!$A$1:$B$51,2,0)),"",VLOOKUP(L22,要素一覧!$A$1:$B$51,2,0))</f>
        <v/>
      </c>
      <c r="S22" s="3" t="str">
        <f t="shared" si="6"/>
        <v/>
      </c>
      <c r="T22" s="3" t="str">
        <f t="shared" si="2"/>
        <v/>
      </c>
      <c r="U22" s="3" t="str">
        <f t="shared" si="3"/>
        <v/>
      </c>
      <c r="V22" s="3" t="str">
        <f t="shared" si="7"/>
        <v/>
      </c>
      <c r="W22" t="str">
        <f>IF(AND(COUNTIF(T$2:T22,T22)=1,T22&gt;0),ROW(),"")</f>
        <v/>
      </c>
      <c r="X22" t="str">
        <f>IF(AND(COUNTIF(U$2:U22,U22)=1,U22&gt;0),ROW(),"")</f>
        <v/>
      </c>
      <c r="Y22" t="str">
        <f t="shared" si="0"/>
        <v/>
      </c>
      <c r="Z22" t="str">
        <f t="shared" si="0"/>
        <v/>
      </c>
      <c r="AA22">
        <v>21</v>
      </c>
      <c r="AB22" t="str">
        <f t="shared" si="1"/>
        <v/>
      </c>
      <c r="AC22" s="3"/>
      <c r="AD22" s="3"/>
      <c r="AE22" s="3"/>
    </row>
    <row r="23" spans="1:31" ht="21.95" customHeight="1">
      <c r="A23" s="27"/>
      <c r="B23" s="31"/>
      <c r="C23" s="470"/>
      <c r="D23" s="471"/>
      <c r="E23" s="468"/>
      <c r="F23" s="469"/>
      <c r="G23" s="58"/>
      <c r="H23" s="32"/>
      <c r="I23" s="37"/>
      <c r="J23" s="490" t="str">
        <f t="shared" si="4"/>
        <v/>
      </c>
      <c r="K23" s="491"/>
      <c r="L23" s="64"/>
      <c r="M23" s="87" t="str">
        <f t="shared" si="5"/>
        <v/>
      </c>
      <c r="N23" s="52"/>
      <c r="O23" s="52"/>
      <c r="P23" s="52"/>
      <c r="Q23" s="52"/>
      <c r="R23" s="3" t="str">
        <f>IF(ISERROR(VLOOKUP(L23,要素一覧!$A$1:$B$51,2,0)),"",VLOOKUP(L23,要素一覧!$A$1:$B$51,2,0))</f>
        <v/>
      </c>
      <c r="S23" s="3" t="str">
        <f t="shared" si="6"/>
        <v/>
      </c>
      <c r="T23" s="3" t="str">
        <f t="shared" si="2"/>
        <v/>
      </c>
      <c r="U23" s="3" t="str">
        <f t="shared" si="3"/>
        <v/>
      </c>
      <c r="V23" s="3" t="str">
        <f t="shared" si="7"/>
        <v/>
      </c>
      <c r="W23" t="str">
        <f>IF(AND(COUNTIF(T$2:T23,T23)=1,T23&gt;0),ROW(),"")</f>
        <v/>
      </c>
      <c r="X23" t="str">
        <f>IF(AND(COUNTIF(U$2:U23,U23)=1,U23&gt;0),ROW(),"")</f>
        <v/>
      </c>
      <c r="Y23" t="str">
        <f t="shared" si="0"/>
        <v/>
      </c>
      <c r="Z23" t="str">
        <f t="shared" si="0"/>
        <v/>
      </c>
      <c r="AA23">
        <v>22</v>
      </c>
      <c r="AB23" t="str">
        <f t="shared" si="1"/>
        <v/>
      </c>
      <c r="AC23" s="3"/>
      <c r="AD23" s="3"/>
      <c r="AE23" s="3"/>
    </row>
    <row r="24" spans="1:31" ht="21.95" customHeight="1">
      <c r="A24" s="27"/>
      <c r="B24" s="31"/>
      <c r="C24" s="470"/>
      <c r="D24" s="471"/>
      <c r="E24" s="468"/>
      <c r="F24" s="469"/>
      <c r="G24" s="58"/>
      <c r="H24" s="32"/>
      <c r="I24" s="37"/>
      <c r="J24" s="490" t="str">
        <f t="shared" si="4"/>
        <v/>
      </c>
      <c r="K24" s="491"/>
      <c r="L24" s="64"/>
      <c r="M24" s="87" t="str">
        <f t="shared" si="5"/>
        <v/>
      </c>
      <c r="N24" s="52"/>
      <c r="O24" s="52"/>
      <c r="P24" s="52"/>
      <c r="Q24" s="52"/>
      <c r="R24" s="3" t="str">
        <f>IF(ISERROR(VLOOKUP(L24,要素一覧!$A$1:$B$51,2,0)),"",VLOOKUP(L24,要素一覧!$A$1:$B$51,2,0))</f>
        <v/>
      </c>
      <c r="S24" s="3" t="str">
        <f t="shared" si="6"/>
        <v/>
      </c>
      <c r="T24" s="3" t="str">
        <f t="shared" si="2"/>
        <v/>
      </c>
      <c r="U24" s="3" t="str">
        <f t="shared" si="3"/>
        <v/>
      </c>
      <c r="V24" s="3" t="str">
        <f t="shared" si="7"/>
        <v/>
      </c>
      <c r="W24" t="str">
        <f>IF(AND(COUNTIF(T$2:T24,T24)=1,T24&gt;0),ROW(),"")</f>
        <v/>
      </c>
      <c r="X24" t="str">
        <f>IF(AND(COUNTIF(U$2:U24,U24)=1,U24&gt;0),ROW(),"")</f>
        <v/>
      </c>
      <c r="Y24" t="str">
        <f t="shared" si="0"/>
        <v/>
      </c>
      <c r="Z24" t="str">
        <f t="shared" si="0"/>
        <v/>
      </c>
      <c r="AA24">
        <v>23</v>
      </c>
      <c r="AB24" t="str">
        <f t="shared" si="1"/>
        <v/>
      </c>
      <c r="AC24" s="3"/>
      <c r="AD24" s="3"/>
      <c r="AE24" s="3"/>
    </row>
    <row r="25" spans="1:31" ht="21.95" customHeight="1">
      <c r="A25" s="27"/>
      <c r="B25" s="31"/>
      <c r="C25" s="470"/>
      <c r="D25" s="471"/>
      <c r="E25" s="468"/>
      <c r="F25" s="469"/>
      <c r="G25" s="58"/>
      <c r="H25" s="32"/>
      <c r="I25" s="37"/>
      <c r="J25" s="490" t="str">
        <f t="shared" si="4"/>
        <v/>
      </c>
      <c r="K25" s="491"/>
      <c r="L25" s="64"/>
      <c r="M25" s="87" t="str">
        <f t="shared" si="5"/>
        <v/>
      </c>
      <c r="N25" s="52"/>
      <c r="O25" s="52"/>
      <c r="P25" s="52"/>
      <c r="Q25" s="52"/>
      <c r="R25" s="3" t="str">
        <f>IF(ISERROR(VLOOKUP(L25,要素一覧!$A$1:$B$51,2,0)),"",VLOOKUP(L25,要素一覧!$A$1:$B$51,2,0))</f>
        <v/>
      </c>
      <c r="S25" s="3" t="str">
        <f t="shared" si="6"/>
        <v/>
      </c>
      <c r="T25" s="3" t="str">
        <f t="shared" si="2"/>
        <v/>
      </c>
      <c r="U25" s="3" t="str">
        <f t="shared" si="3"/>
        <v/>
      </c>
      <c r="V25" s="3" t="str">
        <f t="shared" si="7"/>
        <v/>
      </c>
      <c r="W25" t="str">
        <f>IF(AND(COUNTIF(T$2:T25,T25)=1,T25&gt;0),ROW(),"")</f>
        <v/>
      </c>
      <c r="X25" t="str">
        <f>IF(AND(COUNTIF(U$2:U25,U25)=1,U25&gt;0),ROW(),"")</f>
        <v/>
      </c>
      <c r="Y25" t="str">
        <f t="shared" si="0"/>
        <v/>
      </c>
      <c r="Z25" t="str">
        <f t="shared" si="0"/>
        <v/>
      </c>
      <c r="AA25">
        <v>24</v>
      </c>
      <c r="AB25" t="str">
        <f t="shared" si="1"/>
        <v/>
      </c>
      <c r="AC25" s="3"/>
      <c r="AD25" s="3"/>
      <c r="AE25" s="3"/>
    </row>
    <row r="26" spans="1:31" ht="21.95" customHeight="1">
      <c r="A26" s="27"/>
      <c r="B26" s="31"/>
      <c r="C26" s="470"/>
      <c r="D26" s="471"/>
      <c r="E26" s="468"/>
      <c r="F26" s="469"/>
      <c r="G26" s="58"/>
      <c r="H26" s="32"/>
      <c r="I26" s="37"/>
      <c r="J26" s="490" t="str">
        <f t="shared" si="4"/>
        <v/>
      </c>
      <c r="K26" s="491"/>
      <c r="L26" s="64"/>
      <c r="M26" s="87" t="str">
        <f t="shared" si="5"/>
        <v/>
      </c>
      <c r="N26" s="52"/>
      <c r="O26" s="52"/>
      <c r="P26" s="52"/>
      <c r="Q26" s="52"/>
      <c r="R26" s="3" t="str">
        <f>IF(ISERROR(VLOOKUP(L26,要素一覧!$A$1:$B$51,2,0)),"",VLOOKUP(L26,要素一覧!$A$1:$B$51,2,0))</f>
        <v/>
      </c>
      <c r="S26" s="3" t="str">
        <f t="shared" si="6"/>
        <v/>
      </c>
      <c r="T26" s="3" t="str">
        <f t="shared" si="2"/>
        <v/>
      </c>
      <c r="U26" s="3" t="str">
        <f t="shared" si="3"/>
        <v/>
      </c>
      <c r="V26" s="3" t="str">
        <f t="shared" si="7"/>
        <v/>
      </c>
      <c r="W26" t="str">
        <f>IF(AND(COUNTIF(T$2:T26,T26)=1,T26&gt;0),ROW(),"")</f>
        <v/>
      </c>
      <c r="X26" t="str">
        <f>IF(AND(COUNTIF(U$2:U26,U26)=1,U26&gt;0),ROW(),"")</f>
        <v/>
      </c>
      <c r="Y26" t="str">
        <f t="shared" si="0"/>
        <v/>
      </c>
      <c r="Z26" t="str">
        <f t="shared" si="0"/>
        <v/>
      </c>
      <c r="AA26">
        <v>25</v>
      </c>
      <c r="AB26" t="str">
        <f t="shared" si="1"/>
        <v/>
      </c>
      <c r="AC26" s="3"/>
      <c r="AD26" s="3"/>
      <c r="AE26" s="3"/>
    </row>
    <row r="27" spans="1:31" ht="21.95" customHeight="1">
      <c r="A27" s="27"/>
      <c r="B27" s="31"/>
      <c r="C27" s="470"/>
      <c r="D27" s="471"/>
      <c r="E27" s="468"/>
      <c r="F27" s="469"/>
      <c r="G27" s="58"/>
      <c r="H27" s="32"/>
      <c r="I27" s="37"/>
      <c r="J27" s="490" t="str">
        <f t="shared" si="4"/>
        <v/>
      </c>
      <c r="K27" s="491"/>
      <c r="L27" s="64"/>
      <c r="M27" s="87" t="str">
        <f t="shared" si="5"/>
        <v/>
      </c>
      <c r="N27" s="52"/>
      <c r="O27" s="52"/>
      <c r="P27" s="52"/>
      <c r="Q27" s="52"/>
      <c r="R27" s="3" t="str">
        <f>IF(ISERROR(VLOOKUP(L27,要素一覧!$A$1:$B$51,2,0)),"",VLOOKUP(L27,要素一覧!$A$1:$B$51,2,0))</f>
        <v/>
      </c>
      <c r="S27" s="3" t="str">
        <f t="shared" si="6"/>
        <v/>
      </c>
      <c r="T27" s="3" t="str">
        <f t="shared" si="2"/>
        <v/>
      </c>
      <c r="U27" s="3" t="str">
        <f t="shared" si="3"/>
        <v/>
      </c>
      <c r="V27" s="3" t="str">
        <f t="shared" si="7"/>
        <v/>
      </c>
      <c r="W27" t="str">
        <f>IF(AND(COUNTIF(T$2:T27,T27)=1,T27&gt;0),ROW(),"")</f>
        <v/>
      </c>
      <c r="X27" t="str">
        <f>IF(AND(COUNTIF(U$2:U27,U27)=1,U27&gt;0),ROW(),"")</f>
        <v/>
      </c>
      <c r="Y27" t="str">
        <f t="shared" si="0"/>
        <v/>
      </c>
      <c r="Z27" t="str">
        <f t="shared" si="0"/>
        <v/>
      </c>
      <c r="AA27">
        <v>26</v>
      </c>
      <c r="AB27" t="str">
        <f t="shared" si="1"/>
        <v/>
      </c>
      <c r="AC27" s="3"/>
      <c r="AD27" s="3"/>
      <c r="AE27" s="3"/>
    </row>
    <row r="28" spans="1:31" ht="21.95" customHeight="1">
      <c r="A28" s="27"/>
      <c r="B28" s="31"/>
      <c r="C28" s="470"/>
      <c r="D28" s="471"/>
      <c r="E28" s="468"/>
      <c r="F28" s="469"/>
      <c r="G28" s="58"/>
      <c r="H28" s="32"/>
      <c r="I28" s="37"/>
      <c r="J28" s="490" t="str">
        <f t="shared" si="4"/>
        <v/>
      </c>
      <c r="K28" s="491"/>
      <c r="L28" s="64"/>
      <c r="M28" s="87" t="str">
        <f t="shared" si="5"/>
        <v/>
      </c>
      <c r="N28" s="52"/>
      <c r="O28" s="52"/>
      <c r="P28" s="52"/>
      <c r="Q28" s="52"/>
      <c r="R28" s="3" t="str">
        <f>IF(ISERROR(VLOOKUP(L28,要素一覧!$A$1:$B$51,2,0)),"",VLOOKUP(L28,要素一覧!$A$1:$B$51,2,0))</f>
        <v/>
      </c>
      <c r="S28" s="3" t="str">
        <f t="shared" si="6"/>
        <v/>
      </c>
      <c r="T28" s="3" t="str">
        <f t="shared" si="2"/>
        <v/>
      </c>
      <c r="U28" s="3" t="str">
        <f t="shared" si="3"/>
        <v/>
      </c>
      <c r="V28" s="3" t="str">
        <f t="shared" si="7"/>
        <v/>
      </c>
      <c r="W28" t="str">
        <f>IF(AND(COUNTIF(T$2:T28,T28)=1,T28&gt;0),ROW(),"")</f>
        <v/>
      </c>
      <c r="X28" t="str">
        <f>IF(AND(COUNTIF(U$2:U28,U28)=1,U28&gt;0),ROW(),"")</f>
        <v/>
      </c>
      <c r="Y28" t="str">
        <f t="shared" si="0"/>
        <v/>
      </c>
      <c r="Z28" t="str">
        <f t="shared" si="0"/>
        <v/>
      </c>
      <c r="AA28">
        <v>27</v>
      </c>
      <c r="AB28" t="str">
        <f t="shared" si="1"/>
        <v/>
      </c>
      <c r="AC28" s="3"/>
      <c r="AD28" s="3"/>
      <c r="AE28" s="3"/>
    </row>
    <row r="29" spans="1:31" ht="21.95" customHeight="1">
      <c r="A29" s="27"/>
      <c r="B29" s="31"/>
      <c r="C29" s="470"/>
      <c r="D29" s="471"/>
      <c r="E29" s="468"/>
      <c r="F29" s="469"/>
      <c r="G29" s="58"/>
      <c r="H29" s="32"/>
      <c r="I29" s="37"/>
      <c r="J29" s="490" t="str">
        <f t="shared" si="4"/>
        <v/>
      </c>
      <c r="K29" s="491"/>
      <c r="L29" s="64"/>
      <c r="M29" s="87" t="str">
        <f t="shared" si="5"/>
        <v/>
      </c>
      <c r="N29" s="52"/>
      <c r="O29" s="52"/>
      <c r="P29" s="52"/>
      <c r="Q29" s="52"/>
      <c r="R29" s="3" t="str">
        <f>IF(ISERROR(VLOOKUP(L29,要素一覧!$A$1:$B$51,2,0)),"",VLOOKUP(L29,要素一覧!$A$1:$B$51,2,0))</f>
        <v/>
      </c>
      <c r="S29" s="3" t="str">
        <f t="shared" si="6"/>
        <v/>
      </c>
      <c r="T29" s="3" t="str">
        <f t="shared" si="2"/>
        <v/>
      </c>
      <c r="U29" s="3" t="str">
        <f t="shared" si="3"/>
        <v/>
      </c>
      <c r="V29" s="3" t="str">
        <f t="shared" si="7"/>
        <v/>
      </c>
      <c r="W29" t="str">
        <f>IF(AND(COUNTIF(T$2:T29,T29)=1,T29&gt;0),ROW(),"")</f>
        <v/>
      </c>
      <c r="X29" t="str">
        <f>IF(AND(COUNTIF(U$2:U29,U29)=1,U29&gt;0),ROW(),"")</f>
        <v/>
      </c>
      <c r="Y29" t="str">
        <f t="shared" si="0"/>
        <v/>
      </c>
      <c r="Z29" t="str">
        <f t="shared" si="0"/>
        <v/>
      </c>
      <c r="AA29">
        <v>28</v>
      </c>
      <c r="AB29" t="str">
        <f t="shared" si="1"/>
        <v/>
      </c>
      <c r="AC29" s="3"/>
      <c r="AD29" s="3"/>
      <c r="AE29" s="3"/>
    </row>
    <row r="30" spans="1:31" ht="21.95" customHeight="1">
      <c r="A30" s="27"/>
      <c r="B30" s="31"/>
      <c r="C30" s="470"/>
      <c r="D30" s="471"/>
      <c r="E30" s="468"/>
      <c r="F30" s="469"/>
      <c r="G30" s="58"/>
      <c r="H30" s="32"/>
      <c r="I30" s="38"/>
      <c r="J30" s="490" t="str">
        <f t="shared" si="4"/>
        <v/>
      </c>
      <c r="K30" s="491"/>
      <c r="L30" s="64"/>
      <c r="M30" s="87" t="str">
        <f t="shared" si="5"/>
        <v/>
      </c>
      <c r="N30" s="52"/>
      <c r="O30" s="52"/>
      <c r="P30" s="52"/>
      <c r="Q30" s="52"/>
      <c r="R30" s="3" t="str">
        <f>IF(ISERROR(VLOOKUP(L30,要素一覧!$A$1:$B$51,2,0)),"",VLOOKUP(L30,要素一覧!$A$1:$B$51,2,0))</f>
        <v/>
      </c>
      <c r="S30" s="3" t="str">
        <f t="shared" si="6"/>
        <v/>
      </c>
      <c r="T30" s="3" t="str">
        <f t="shared" si="2"/>
        <v/>
      </c>
      <c r="U30" s="3" t="str">
        <f t="shared" si="3"/>
        <v/>
      </c>
      <c r="V30" s="3" t="str">
        <f t="shared" si="7"/>
        <v/>
      </c>
      <c r="W30" t="str">
        <f>IF(AND(COUNTIF(T$2:T30,T30)=1,T30&gt;0),ROW(),"")</f>
        <v/>
      </c>
      <c r="X30" t="str">
        <f>IF(AND(COUNTIF(U$2:U30,U30)=1,U30&gt;0),ROW(),"")</f>
        <v/>
      </c>
      <c r="Y30" t="str">
        <f t="shared" si="0"/>
        <v/>
      </c>
      <c r="Z30" t="str">
        <f t="shared" si="0"/>
        <v/>
      </c>
      <c r="AA30">
        <v>29</v>
      </c>
      <c r="AB30" t="str">
        <f t="shared" si="1"/>
        <v/>
      </c>
      <c r="AC30" s="3"/>
      <c r="AD30" s="3"/>
      <c r="AE30" s="3"/>
    </row>
    <row r="31" spans="1:31" ht="21.95" customHeight="1">
      <c r="A31" s="27"/>
      <c r="B31" s="31"/>
      <c r="C31" s="496"/>
      <c r="D31" s="497"/>
      <c r="E31" s="468"/>
      <c r="F31" s="469"/>
      <c r="G31" s="58"/>
      <c r="H31" s="32"/>
      <c r="I31" s="38"/>
      <c r="J31" s="490" t="str">
        <f t="shared" si="4"/>
        <v/>
      </c>
      <c r="K31" s="491"/>
      <c r="L31" s="64"/>
      <c r="M31" s="87" t="str">
        <f t="shared" si="5"/>
        <v/>
      </c>
      <c r="N31" s="52"/>
      <c r="O31" s="52"/>
      <c r="P31" s="60"/>
      <c r="Q31" s="60"/>
      <c r="R31" s="3" t="str">
        <f>IF(ISERROR(VLOOKUP(L31,要素一覧!$A$1:$B$51,2,0)),"",VLOOKUP(L31,要素一覧!$A$1:$B$51,2,0))</f>
        <v/>
      </c>
      <c r="S31" s="3" t="str">
        <f t="shared" si="6"/>
        <v/>
      </c>
      <c r="T31" s="3" t="str">
        <f t="shared" si="2"/>
        <v/>
      </c>
      <c r="U31" s="3" t="str">
        <f t="shared" si="3"/>
        <v/>
      </c>
      <c r="V31" s="3" t="str">
        <f t="shared" si="7"/>
        <v/>
      </c>
      <c r="W31" t="str">
        <f>IF(AND(COUNTIF(T$2:T31,T31)=1,T31&gt;0),ROW(),"")</f>
        <v/>
      </c>
      <c r="X31" t="str">
        <f>IF(AND(COUNTIF(U$2:U31,U31)=1,U31&gt;0),ROW(),"")</f>
        <v/>
      </c>
      <c r="Y31" t="str">
        <f t="shared" si="0"/>
        <v/>
      </c>
      <c r="Z31" t="str">
        <f t="shared" si="0"/>
        <v/>
      </c>
      <c r="AA31">
        <v>30</v>
      </c>
      <c r="AB31" t="str">
        <f t="shared" si="1"/>
        <v/>
      </c>
      <c r="AC31" s="3"/>
      <c r="AD31" s="3"/>
      <c r="AE31" s="3"/>
    </row>
    <row r="32" spans="1:31" ht="21.95" customHeight="1">
      <c r="A32" s="27"/>
      <c r="B32" s="31"/>
      <c r="C32" s="496"/>
      <c r="D32" s="497"/>
      <c r="E32" s="468"/>
      <c r="F32" s="469"/>
      <c r="G32" s="58"/>
      <c r="H32" s="32"/>
      <c r="I32" s="38"/>
      <c r="J32" s="490" t="str">
        <f t="shared" si="4"/>
        <v/>
      </c>
      <c r="K32" s="491"/>
      <c r="L32" s="64"/>
      <c r="M32" s="87" t="str">
        <f t="shared" si="5"/>
        <v/>
      </c>
      <c r="N32" s="52"/>
      <c r="O32" s="52"/>
      <c r="P32" s="52"/>
      <c r="Q32" s="52"/>
      <c r="R32" s="3" t="str">
        <f>IF(ISERROR(VLOOKUP(L32,要素一覧!$A$1:$B$51,2,0)),"",VLOOKUP(L32,要素一覧!$A$1:$B$51,2,0))</f>
        <v/>
      </c>
      <c r="S32" s="3" t="str">
        <f t="shared" si="6"/>
        <v/>
      </c>
      <c r="T32" s="3" t="str">
        <f t="shared" si="2"/>
        <v/>
      </c>
      <c r="U32" s="3" t="str">
        <f t="shared" si="3"/>
        <v/>
      </c>
      <c r="V32" s="3" t="str">
        <f t="shared" si="7"/>
        <v/>
      </c>
      <c r="W32" t="str">
        <f>IF(AND(COUNTIF(T$2:T32,T32)=1,T32&gt;0),ROW(),"")</f>
        <v/>
      </c>
      <c r="X32" t="str">
        <f>IF(AND(COUNTIF(U$2:U32,U32)=1,U32&gt;0),ROW(),"")</f>
        <v/>
      </c>
      <c r="Y32" t="str">
        <f t="shared" si="0"/>
        <v/>
      </c>
      <c r="Z32" t="str">
        <f t="shared" si="0"/>
        <v/>
      </c>
      <c r="AA32">
        <v>31</v>
      </c>
      <c r="AB32" t="str">
        <f t="shared" si="1"/>
        <v/>
      </c>
      <c r="AC32" s="3"/>
      <c r="AD32" s="3"/>
      <c r="AE32" s="3"/>
    </row>
    <row r="33" spans="1:31" ht="21.95" customHeight="1">
      <c r="A33" s="30"/>
      <c r="B33" s="31"/>
      <c r="C33" s="496"/>
      <c r="D33" s="497"/>
      <c r="E33" s="468"/>
      <c r="F33" s="469"/>
      <c r="G33" s="58"/>
      <c r="H33" s="32"/>
      <c r="I33" s="38"/>
      <c r="J33" s="490" t="str">
        <f t="shared" si="4"/>
        <v/>
      </c>
      <c r="K33" s="491"/>
      <c r="L33" s="64"/>
      <c r="M33" s="87" t="str">
        <f t="shared" si="5"/>
        <v/>
      </c>
      <c r="N33" s="52"/>
      <c r="O33" s="52"/>
      <c r="P33" s="52"/>
      <c r="Q33" s="52"/>
      <c r="R33" s="3" t="str">
        <f>IF(ISERROR(VLOOKUP(L33,要素一覧!$A$1:$B$51,2,0)),"",VLOOKUP(L33,要素一覧!$A$1:$B$51,2,0))</f>
        <v/>
      </c>
      <c r="S33" s="3" t="str">
        <f t="shared" si="6"/>
        <v/>
      </c>
      <c r="T33" s="3" t="str">
        <f t="shared" si="2"/>
        <v/>
      </c>
      <c r="U33" s="3" t="str">
        <f t="shared" si="3"/>
        <v/>
      </c>
      <c r="V33" s="3" t="str">
        <f t="shared" si="7"/>
        <v/>
      </c>
      <c r="W33" t="str">
        <f>IF(AND(COUNTIF(T$2:T33,T33)=1,T33&gt;0),ROW(),"")</f>
        <v/>
      </c>
      <c r="X33" t="str">
        <f>IF(AND(COUNTIF(U$2:U33,U33)=1,U33&gt;0),ROW(),"")</f>
        <v/>
      </c>
      <c r="Y33" t="str">
        <f t="shared" si="0"/>
        <v/>
      </c>
      <c r="Z33" t="str">
        <f t="shared" si="0"/>
        <v/>
      </c>
      <c r="AA33">
        <v>32</v>
      </c>
      <c r="AB33" t="str">
        <f t="shared" si="1"/>
        <v/>
      </c>
      <c r="AC33" s="3"/>
      <c r="AD33" s="3"/>
      <c r="AE33" s="3"/>
    </row>
    <row r="34" spans="1:31" ht="21.95" customHeight="1">
      <c r="A34" s="30"/>
      <c r="B34" s="31"/>
      <c r="C34" s="496"/>
      <c r="D34" s="497"/>
      <c r="E34" s="468"/>
      <c r="F34" s="469"/>
      <c r="G34" s="58"/>
      <c r="H34" s="32"/>
      <c r="I34" s="38"/>
      <c r="J34" s="490" t="str">
        <f t="shared" si="4"/>
        <v/>
      </c>
      <c r="K34" s="491"/>
      <c r="L34" s="64"/>
      <c r="M34" s="87" t="str">
        <f t="shared" si="5"/>
        <v/>
      </c>
      <c r="N34" s="52"/>
      <c r="O34" s="52"/>
      <c r="P34" s="52"/>
      <c r="Q34" s="52"/>
      <c r="R34" s="3" t="str">
        <f>IF(ISERROR(VLOOKUP(L34,要素一覧!$A$1:$B$51,2,0)),"",VLOOKUP(L34,要素一覧!$A$1:$B$51,2,0))</f>
        <v/>
      </c>
      <c r="S34" s="3" t="str">
        <f t="shared" si="6"/>
        <v/>
      </c>
      <c r="T34" s="3" t="str">
        <f t="shared" si="2"/>
        <v/>
      </c>
      <c r="U34" s="3" t="str">
        <f t="shared" si="3"/>
        <v/>
      </c>
      <c r="V34" s="3" t="str">
        <f t="shared" si="7"/>
        <v/>
      </c>
      <c r="W34" t="str">
        <f>IF(AND(COUNTIF(T$2:T34,T34)=1,T34&gt;0),ROW(),"")</f>
        <v/>
      </c>
      <c r="X34" t="str">
        <f>IF(AND(COUNTIF(U$2:U34,U34)=1,U34&gt;0),ROW(),"")</f>
        <v/>
      </c>
      <c r="Y34" t="str">
        <f t="shared" si="0"/>
        <v/>
      </c>
      <c r="Z34" t="str">
        <f t="shared" si="0"/>
        <v/>
      </c>
      <c r="AA34">
        <v>33</v>
      </c>
      <c r="AB34" t="str">
        <f t="shared" si="1"/>
        <v/>
      </c>
      <c r="AC34" s="3"/>
      <c r="AD34" s="3"/>
      <c r="AE34" s="3"/>
    </row>
    <row r="35" spans="1:31" ht="21.95" customHeight="1">
      <c r="A35" s="30"/>
      <c r="B35" s="31"/>
      <c r="C35" s="496"/>
      <c r="D35" s="497"/>
      <c r="E35" s="468"/>
      <c r="F35" s="469"/>
      <c r="G35" s="58"/>
      <c r="H35" s="32"/>
      <c r="I35" s="38"/>
      <c r="J35" s="490" t="str">
        <f t="shared" si="4"/>
        <v/>
      </c>
      <c r="K35" s="491"/>
      <c r="L35" s="64"/>
      <c r="M35" s="87" t="str">
        <f t="shared" si="5"/>
        <v/>
      </c>
      <c r="N35" s="52"/>
      <c r="O35" s="52"/>
      <c r="P35" s="52"/>
      <c r="Q35" s="52"/>
      <c r="R35" s="3" t="str">
        <f>IF(ISERROR(VLOOKUP(L35,要素一覧!$A$1:$B$51,2,0)),"",VLOOKUP(L35,要素一覧!$A$1:$B$51,2,0))</f>
        <v/>
      </c>
      <c r="S35" s="3" t="str">
        <f t="shared" si="6"/>
        <v/>
      </c>
      <c r="T35" s="3" t="str">
        <f t="shared" si="2"/>
        <v/>
      </c>
      <c r="U35" s="3" t="str">
        <f t="shared" si="3"/>
        <v/>
      </c>
      <c r="V35" s="3" t="str">
        <f t="shared" si="7"/>
        <v/>
      </c>
      <c r="W35" t="str">
        <f>IF(AND(COUNTIF(T$2:T35,T35)=1,T35&gt;0),ROW(),"")</f>
        <v/>
      </c>
      <c r="X35" t="str">
        <f>IF(AND(COUNTIF(U$2:U35,U35)=1,U35&gt;0),ROW(),"")</f>
        <v/>
      </c>
      <c r="Y35" t="str">
        <f t="shared" si="0"/>
        <v/>
      </c>
      <c r="Z35" t="str">
        <f t="shared" si="0"/>
        <v/>
      </c>
      <c r="AA35">
        <v>34</v>
      </c>
      <c r="AB35" t="str">
        <f t="shared" si="1"/>
        <v/>
      </c>
      <c r="AC35" s="3"/>
      <c r="AD35" s="3"/>
      <c r="AE35" s="3"/>
    </row>
    <row r="36" spans="1:31" ht="21.95" customHeight="1">
      <c r="A36" s="30"/>
      <c r="B36" s="31"/>
      <c r="C36" s="496"/>
      <c r="D36" s="497"/>
      <c r="E36" s="468"/>
      <c r="F36" s="469"/>
      <c r="G36" s="58"/>
      <c r="H36" s="32"/>
      <c r="I36" s="38"/>
      <c r="J36" s="490" t="str">
        <f t="shared" si="4"/>
        <v/>
      </c>
      <c r="K36" s="491"/>
      <c r="L36" s="64"/>
      <c r="M36" s="87" t="str">
        <f t="shared" si="5"/>
        <v/>
      </c>
      <c r="N36" s="52"/>
      <c r="O36" s="52"/>
      <c r="P36" s="52"/>
      <c r="Q36" s="52"/>
      <c r="R36" s="3" t="str">
        <f>IF(ISERROR(VLOOKUP(L36,要素一覧!$A$1:$B$51,2,0)),"",VLOOKUP(L36,要素一覧!$A$1:$B$51,2,0))</f>
        <v/>
      </c>
      <c r="S36" s="3" t="str">
        <f t="shared" si="6"/>
        <v/>
      </c>
      <c r="T36" s="3" t="str">
        <f t="shared" si="2"/>
        <v/>
      </c>
      <c r="U36" s="3" t="str">
        <f t="shared" si="3"/>
        <v/>
      </c>
      <c r="V36" s="3" t="str">
        <f t="shared" si="7"/>
        <v/>
      </c>
      <c r="W36" t="str">
        <f>IF(AND(COUNTIF(T$2:T36,T36)=1,T36&gt;0),ROW(),"")</f>
        <v/>
      </c>
      <c r="X36" t="str">
        <f>IF(AND(COUNTIF(U$2:U36,U36)=1,U36&gt;0),ROW(),"")</f>
        <v/>
      </c>
      <c r="Y36" t="str">
        <f t="shared" si="0"/>
        <v/>
      </c>
      <c r="Z36" t="str">
        <f t="shared" si="0"/>
        <v/>
      </c>
      <c r="AA36">
        <v>35</v>
      </c>
      <c r="AB36" t="str">
        <f t="shared" si="1"/>
        <v/>
      </c>
      <c r="AC36" s="3"/>
      <c r="AD36" s="3"/>
      <c r="AE36" s="3"/>
    </row>
    <row r="37" spans="1:31" ht="21.95" customHeight="1" thickBot="1">
      <c r="A37" s="30"/>
      <c r="B37" s="31"/>
      <c r="C37" s="496"/>
      <c r="D37" s="497"/>
      <c r="E37" s="468"/>
      <c r="F37" s="469"/>
      <c r="G37" s="59"/>
      <c r="H37" s="35"/>
      <c r="I37" s="38"/>
      <c r="J37" s="501" t="str">
        <f t="shared" si="4"/>
        <v/>
      </c>
      <c r="K37" s="502"/>
      <c r="L37" s="64"/>
      <c r="M37" s="88" t="str">
        <f t="shared" si="5"/>
        <v/>
      </c>
      <c r="N37" s="52"/>
      <c r="O37" s="52"/>
      <c r="P37" s="52"/>
      <c r="Q37" s="52"/>
      <c r="R37" s="3" t="str">
        <f>IF(ISERROR(VLOOKUP(L37,要素一覧!$A$1:$B$51,2,0)),"",VLOOKUP(L37,要素一覧!$A$1:$B$51,2,0))</f>
        <v/>
      </c>
      <c r="S37" s="3" t="str">
        <f t="shared" si="6"/>
        <v/>
      </c>
      <c r="T37" s="3" t="str">
        <f t="shared" si="2"/>
        <v/>
      </c>
      <c r="U37" s="3" t="str">
        <f t="shared" si="3"/>
        <v/>
      </c>
      <c r="V37" s="3" t="str">
        <f t="shared" si="7"/>
        <v/>
      </c>
      <c r="W37" t="str">
        <f>IF(AND(COUNTIF(T$2:T37,T37)=1,T37&gt;0),ROW(),"")</f>
        <v/>
      </c>
      <c r="X37" t="str">
        <f>IF(AND(COUNTIF(U$2:U37,U37)=1,U37&gt;0),ROW(),"")</f>
        <v/>
      </c>
      <c r="Y37" t="str">
        <f t="shared" si="0"/>
        <v/>
      </c>
      <c r="Z37" t="str">
        <f t="shared" si="0"/>
        <v/>
      </c>
      <c r="AA37">
        <v>36</v>
      </c>
      <c r="AB37" t="str">
        <f t="shared" si="1"/>
        <v/>
      </c>
      <c r="AC37" s="3"/>
      <c r="AD37" s="3"/>
      <c r="AE37" s="3"/>
    </row>
    <row r="38" spans="1:31" ht="24.95" customHeight="1" thickBot="1">
      <c r="A38" s="5"/>
      <c r="B38" s="5"/>
      <c r="C38" s="5"/>
      <c r="D38" s="5"/>
      <c r="E38" s="5"/>
      <c r="F38" s="5"/>
      <c r="G38" s="12"/>
      <c r="H38" s="6"/>
      <c r="I38" s="11" t="s">
        <v>2</v>
      </c>
      <c r="J38" s="498">
        <f>SUM(J13:K37)</f>
        <v>0</v>
      </c>
      <c r="K38" s="499"/>
      <c r="L38" s="49"/>
      <c r="M38" s="5"/>
      <c r="N38" s="4"/>
      <c r="O38" s="13">
        <f>SUM(S13:S37)</f>
        <v>0</v>
      </c>
      <c r="P38" s="50"/>
      <c r="Q38" s="50"/>
      <c r="S38" s="3">
        <f t="shared" si="6"/>
        <v>0</v>
      </c>
      <c r="T38" s="13"/>
      <c r="U38" s="3"/>
      <c r="V38" s="3" t="str">
        <f t="shared" si="7"/>
        <v/>
      </c>
      <c r="W38" t="str">
        <f>IF(AND(COUNTIF(T$2:T38,T38)=1,T38&gt;0),ROW(),"")</f>
        <v/>
      </c>
      <c r="X38" t="str">
        <f>IF(AND(COUNTIF(U$2:U38,U38)=1,U38&gt;0),ROW(),"")</f>
        <v/>
      </c>
      <c r="Y38" t="str">
        <f t="shared" si="0"/>
        <v/>
      </c>
      <c r="Z38" t="str">
        <f t="shared" si="0"/>
        <v/>
      </c>
      <c r="AA38">
        <v>37</v>
      </c>
      <c r="AB38" t="str">
        <f t="shared" si="1"/>
        <v/>
      </c>
      <c r="AC38" s="13"/>
      <c r="AD38" s="13"/>
      <c r="AE38" s="13"/>
    </row>
    <row r="39" spans="1:31" ht="20.100000000000001" customHeight="1">
      <c r="A39" s="4"/>
      <c r="B39" s="4"/>
      <c r="C39" s="4"/>
      <c r="D39" s="503"/>
      <c r="E39" s="503"/>
      <c r="F39" s="503"/>
      <c r="G39" s="4"/>
      <c r="H39" s="4"/>
      <c r="I39" s="500" t="s">
        <v>32</v>
      </c>
      <c r="J39" s="500"/>
      <c r="K39" s="500"/>
      <c r="L39" s="500"/>
      <c r="M39" s="500"/>
      <c r="N39" s="68"/>
      <c r="P39" s="56"/>
      <c r="Q39" s="56"/>
      <c r="S39" s="3" t="str">
        <f t="shared" si="6"/>
        <v/>
      </c>
      <c r="U39" s="3"/>
      <c r="V39" s="3" t="str">
        <f t="shared" si="7"/>
        <v/>
      </c>
      <c r="W39" t="str">
        <f>IF(AND(COUNTIF(T$2:T39,T39)=1,T39&gt;0),ROW(),"")</f>
        <v/>
      </c>
      <c r="X39" t="str">
        <f>IF(AND(COUNTIF(U$2:U39,U39)=1,U39&gt;0),ROW(),"")</f>
        <v/>
      </c>
      <c r="Y39" t="str">
        <f t="shared" si="0"/>
        <v/>
      </c>
      <c r="Z39" t="str">
        <f t="shared" si="0"/>
        <v/>
      </c>
      <c r="AA39">
        <v>38</v>
      </c>
      <c r="AB39" t="str">
        <f t="shared" si="1"/>
        <v/>
      </c>
    </row>
    <row r="40" spans="1:31" ht="30" customHeight="1">
      <c r="A40" s="467" t="str">
        <f>総括書!A1</f>
        <v>2023年最新版</v>
      </c>
      <c r="B40" s="467"/>
      <c r="C40" s="467"/>
      <c r="E40" s="98" t="s">
        <v>26</v>
      </c>
      <c r="F40" s="98"/>
      <c r="G40" s="98"/>
      <c r="H40" s="98"/>
      <c r="I40" s="98"/>
      <c r="J40" s="98"/>
      <c r="K40" s="98"/>
      <c r="L40" s="98"/>
      <c r="M40" s="98"/>
      <c r="N40" s="66"/>
      <c r="V40" s="3" t="str">
        <f t="shared" si="7"/>
        <v/>
      </c>
      <c r="W40" t="s">
        <v>129</v>
      </c>
      <c r="Y40" t="str">
        <f t="shared" si="0"/>
        <v/>
      </c>
      <c r="Z40" t="str">
        <f t="shared" si="0"/>
        <v/>
      </c>
      <c r="AA40">
        <v>39</v>
      </c>
      <c r="AB40" t="str">
        <f t="shared" si="1"/>
        <v/>
      </c>
    </row>
    <row r="41" spans="1:31" ht="20.100000000000001" customHeight="1">
      <c r="B41" s="474" t="s">
        <v>51</v>
      </c>
      <c r="C41" s="474"/>
      <c r="D41" s="474"/>
      <c r="E41" s="10"/>
      <c r="F41" s="10"/>
      <c r="G41" s="10"/>
      <c r="H41" s="10"/>
      <c r="I41" s="10"/>
      <c r="J41" s="495">
        <f ca="1">総括書!$I$1</f>
        <v>45645</v>
      </c>
      <c r="K41" s="495"/>
      <c r="L41" s="495"/>
      <c r="M41" s="495"/>
      <c r="N41" s="67"/>
      <c r="V41" s="3" t="str">
        <f t="shared" si="7"/>
        <v/>
      </c>
      <c r="W41" t="str">
        <f>IF(AND(COUNTIF(T$2:T41,T41)=1,T41&gt;0),ROW(),"")</f>
        <v/>
      </c>
      <c r="X41" t="str">
        <f>IF(AND(COUNTIF(U$2:U41,U41)=1,U41&gt;0),ROW(),"")</f>
        <v/>
      </c>
      <c r="Y41" t="str">
        <f t="shared" si="0"/>
        <v/>
      </c>
      <c r="Z41" t="str">
        <f t="shared" si="0"/>
        <v/>
      </c>
      <c r="AA41">
        <v>40</v>
      </c>
      <c r="AB41" t="str">
        <f t="shared" si="1"/>
        <v/>
      </c>
    </row>
    <row r="42" spans="1:31" ht="15" customHeight="1">
      <c r="B42" s="506" t="s">
        <v>11</v>
      </c>
      <c r="C42" s="506"/>
      <c r="D42" s="506"/>
      <c r="E42" s="506"/>
      <c r="F42" s="506"/>
      <c r="G42" s="18"/>
      <c r="H42" s="14"/>
      <c r="I42" s="14"/>
      <c r="J42" s="14"/>
      <c r="K42" s="14"/>
      <c r="L42" s="14"/>
      <c r="M42" s="91"/>
      <c r="N42" s="46"/>
      <c r="V42" s="3" t="str">
        <f t="shared" si="7"/>
        <v/>
      </c>
      <c r="W42" t="str">
        <f>IF(AND(COUNTIF(T$2:T42,T42)=1,T42&gt;0),ROW(),"")</f>
        <v/>
      </c>
      <c r="X42" t="str">
        <f>IF(AND(COUNTIF(U$2:U42,U42)=1,U42&gt;0),ROW(),"")</f>
        <v/>
      </c>
      <c r="Y42" t="str">
        <f t="shared" si="0"/>
        <v/>
      </c>
      <c r="Z42" t="str">
        <f t="shared" si="0"/>
        <v/>
      </c>
      <c r="AA42">
        <v>41</v>
      </c>
      <c r="AB42" t="str">
        <f t="shared" si="1"/>
        <v/>
      </c>
    </row>
    <row r="43" spans="1:31" ht="30" customHeight="1">
      <c r="B43" s="506"/>
      <c r="C43" s="506"/>
      <c r="D43" s="506"/>
      <c r="E43" s="506"/>
      <c r="F43" s="506"/>
      <c r="G43" s="26" t="s">
        <v>7</v>
      </c>
      <c r="H43" s="483" t="str">
        <f>$H$4</f>
        <v/>
      </c>
      <c r="I43" s="483"/>
      <c r="J43" s="483"/>
      <c r="K43" s="483"/>
      <c r="L43" s="483"/>
      <c r="M43" s="484"/>
      <c r="N43" s="73"/>
      <c r="V43" s="3" t="str">
        <f t="shared" si="7"/>
        <v/>
      </c>
      <c r="W43" t="str">
        <f>IF(AND(COUNTIF(T$2:T43,T43)=1,T43&gt;0),ROW(),"")</f>
        <v/>
      </c>
      <c r="X43" t="str">
        <f>IF(AND(COUNTIF(U$2:U43,U43)=1,U43&gt;0),ROW(),"")</f>
        <v/>
      </c>
      <c r="Y43" t="str">
        <f t="shared" si="0"/>
        <v/>
      </c>
      <c r="Z43" t="str">
        <f t="shared" si="0"/>
        <v/>
      </c>
      <c r="AA43">
        <v>42</v>
      </c>
      <c r="AB43" t="str">
        <f t="shared" si="1"/>
        <v/>
      </c>
    </row>
    <row r="44" spans="1:31" ht="24.95" customHeight="1">
      <c r="F44" s="15"/>
      <c r="G44" s="25" t="s">
        <v>8</v>
      </c>
      <c r="H44" s="485" t="str">
        <f>$H$5</f>
        <v/>
      </c>
      <c r="I44" s="485"/>
      <c r="J44" s="485"/>
      <c r="K44" s="485"/>
      <c r="L44" s="485"/>
      <c r="M44" s="486"/>
      <c r="N44" s="69"/>
      <c r="V44" s="3" t="str">
        <f t="shared" si="7"/>
        <v/>
      </c>
      <c r="W44" t="str">
        <f>IF(AND(COUNTIF(T$2:T44,T44)=1,T44&gt;0),ROW(),"")</f>
        <v/>
      </c>
      <c r="X44" t="str">
        <f>IF(AND(COUNTIF(U$2:U44,U44)=1,U44&gt;0),ROW(),"")</f>
        <v/>
      </c>
      <c r="Y44" t="str">
        <f t="shared" si="0"/>
        <v/>
      </c>
      <c r="Z44" t="str">
        <f t="shared" si="0"/>
        <v/>
      </c>
      <c r="AA44">
        <v>43</v>
      </c>
      <c r="AB44" t="str">
        <f t="shared" si="1"/>
        <v/>
      </c>
    </row>
    <row r="45" spans="1:31" ht="24.95" customHeight="1">
      <c r="F45" s="16"/>
      <c r="G45" s="23"/>
      <c r="H45" s="487"/>
      <c r="I45" s="487"/>
      <c r="J45" s="487"/>
      <c r="K45" s="487"/>
      <c r="L45" s="487"/>
      <c r="M45" s="89" t="s">
        <v>50</v>
      </c>
      <c r="N45" s="70"/>
      <c r="V45" s="3" t="str">
        <f t="shared" si="7"/>
        <v/>
      </c>
      <c r="W45" t="str">
        <f>IF(AND(COUNTIF(T$2:T45,T45)=1,T45&gt;0),ROW(),"")</f>
        <v/>
      </c>
      <c r="X45" t="str">
        <f>IF(AND(COUNTIF(U$2:U45,U45)=1,U45&gt;0),ROW(),"")</f>
        <v/>
      </c>
      <c r="Y45" t="str">
        <f t="shared" si="0"/>
        <v/>
      </c>
      <c r="Z45" t="str">
        <f t="shared" si="0"/>
        <v/>
      </c>
      <c r="AA45">
        <v>44</v>
      </c>
      <c r="AB45" t="str">
        <f t="shared" si="1"/>
        <v/>
      </c>
    </row>
    <row r="46" spans="1:31" ht="20.100000000000001" customHeight="1">
      <c r="F46" s="17"/>
      <c r="G46" s="24" t="s">
        <v>24</v>
      </c>
      <c r="H46" s="494" t="str">
        <f>$H$7</f>
        <v/>
      </c>
      <c r="I46" s="494"/>
      <c r="J46" s="494"/>
      <c r="K46" s="494"/>
      <c r="L46" s="494"/>
      <c r="M46" s="90"/>
      <c r="N46" s="71"/>
      <c r="V46" s="3" t="str">
        <f t="shared" si="7"/>
        <v/>
      </c>
      <c r="W46" t="str">
        <f>IF(AND(COUNTIF(T$2:T46,T46)=1,T46&gt;0),ROW(),"")</f>
        <v/>
      </c>
      <c r="X46" t="str">
        <f>IF(AND(COUNTIF(U$2:U46,U46)=1,U46&gt;0),ROW(),"")</f>
        <v/>
      </c>
      <c r="Y46" t="str">
        <f t="shared" si="0"/>
        <v/>
      </c>
      <c r="Z46" t="str">
        <f t="shared" si="0"/>
        <v/>
      </c>
      <c r="AA46">
        <v>45</v>
      </c>
      <c r="AB46" t="str">
        <f t="shared" si="1"/>
        <v/>
      </c>
    </row>
    <row r="47" spans="1:31" ht="20.100000000000001" customHeight="1">
      <c r="A47" s="481" t="s">
        <v>25</v>
      </c>
      <c r="B47" s="482"/>
      <c r="C47" s="97" t="str">
        <f>$C$8</f>
        <v/>
      </c>
      <c r="D47" s="10"/>
      <c r="E47" s="10"/>
      <c r="F47" s="10"/>
      <c r="G47" s="10"/>
      <c r="H47" s="10"/>
      <c r="I47" s="10"/>
      <c r="J47" s="10"/>
      <c r="K47" s="10"/>
      <c r="L47" s="10"/>
      <c r="M47" s="10"/>
      <c r="N47" s="10"/>
      <c r="R47" s="3"/>
      <c r="V47" s="3" t="str">
        <f t="shared" si="7"/>
        <v/>
      </c>
      <c r="W47" t="str">
        <f>IF(AND(COUNTIF(T$2:T47,T47)=1,T47&gt;0),ROW(),"")</f>
        <v/>
      </c>
      <c r="X47" t="str">
        <f>IF(AND(COUNTIF(U$2:U47,U47)=1,U47&gt;0),ROW(),"")</f>
        <v/>
      </c>
      <c r="Y47" t="str">
        <f t="shared" si="0"/>
        <v/>
      </c>
      <c r="Z47" t="str">
        <f t="shared" si="0"/>
        <v/>
      </c>
      <c r="AA47">
        <v>46</v>
      </c>
      <c r="AB47" t="str">
        <f t="shared" si="1"/>
        <v/>
      </c>
    </row>
    <row r="48" spans="1:31" ht="15" customHeight="1">
      <c r="A48" s="507" t="s">
        <v>29</v>
      </c>
      <c r="B48" s="508"/>
      <c r="C48" s="475" t="str">
        <f>$C$9</f>
        <v/>
      </c>
      <c r="D48" s="476"/>
      <c r="E48" s="476"/>
      <c r="F48" s="476"/>
      <c r="G48" s="476"/>
      <c r="H48" s="476"/>
      <c r="I48" s="476"/>
      <c r="J48" s="476"/>
      <c r="K48" s="476"/>
      <c r="L48" s="476"/>
      <c r="M48" s="477"/>
      <c r="N48" s="72"/>
      <c r="V48" s="3" t="str">
        <f t="shared" si="7"/>
        <v/>
      </c>
      <c r="W48" t="str">
        <f>IF(AND(COUNTIF(T$2:T48,T48)=1,T48&gt;0),ROW(),"")</f>
        <v/>
      </c>
      <c r="X48" t="str">
        <f>IF(AND(COUNTIF(U$2:U48,U48)=1,U48&gt;0),ROW(),"")</f>
        <v/>
      </c>
      <c r="Y48" t="str">
        <f t="shared" si="0"/>
        <v/>
      </c>
      <c r="Z48" t="str">
        <f t="shared" si="0"/>
        <v/>
      </c>
      <c r="AA48">
        <v>47</v>
      </c>
      <c r="AB48" t="str">
        <f t="shared" si="1"/>
        <v/>
      </c>
    </row>
    <row r="49" spans="1:31" ht="15" customHeight="1">
      <c r="A49" s="509"/>
      <c r="B49" s="510"/>
      <c r="C49" s="478"/>
      <c r="D49" s="479"/>
      <c r="E49" s="479"/>
      <c r="F49" s="479"/>
      <c r="G49" s="479"/>
      <c r="H49" s="479"/>
      <c r="I49" s="479"/>
      <c r="J49" s="479"/>
      <c r="K49" s="479"/>
      <c r="L49" s="479"/>
      <c r="M49" s="480"/>
      <c r="N49" s="72"/>
      <c r="V49" s="3" t="str">
        <f t="shared" si="7"/>
        <v/>
      </c>
      <c r="W49" t="str">
        <f>IF(AND(COUNTIF(T$2:T49,T49)=1,T49&gt;0),ROW(),"")</f>
        <v/>
      </c>
      <c r="X49" t="str">
        <f>IF(AND(COUNTIF(U$2:U49,U49)=1,U49&gt;0),ROW(),"")</f>
        <v/>
      </c>
      <c r="Y49" t="str">
        <f t="shared" si="0"/>
        <v/>
      </c>
      <c r="Z49" t="str">
        <f t="shared" si="0"/>
        <v/>
      </c>
      <c r="AA49">
        <v>48</v>
      </c>
      <c r="AB49" t="str">
        <f t="shared" si="1"/>
        <v/>
      </c>
    </row>
    <row r="50" spans="1:31" ht="15" customHeight="1">
      <c r="A50" s="4"/>
      <c r="B50" s="4"/>
      <c r="C50" s="7"/>
      <c r="D50" s="7"/>
      <c r="E50" s="7"/>
      <c r="F50" s="7"/>
      <c r="G50" s="7"/>
      <c r="H50" s="7"/>
      <c r="I50" s="7"/>
      <c r="J50" s="7"/>
      <c r="K50" s="7"/>
      <c r="L50" s="7"/>
      <c r="M50" s="9" t="s">
        <v>34</v>
      </c>
      <c r="N50" s="8"/>
      <c r="O50" s="2"/>
      <c r="P50" s="2"/>
      <c r="Q50" s="2"/>
      <c r="R50" s="2"/>
      <c r="S50" s="2"/>
      <c r="T50" s="2"/>
      <c r="U50" s="2"/>
      <c r="V50" s="3" t="str">
        <f t="shared" si="7"/>
        <v/>
      </c>
      <c r="W50" t="str">
        <f>IF(AND(COUNTIF(T$2:T50,T50)=1,T50&gt;0),ROW(),"")</f>
        <v/>
      </c>
      <c r="X50" t="str">
        <f>IF(AND(COUNTIF(U$2:U50,U50)=1,U50&gt;0),ROW(),"")</f>
        <v/>
      </c>
      <c r="Y50" t="str">
        <f t="shared" si="0"/>
        <v/>
      </c>
      <c r="Z50" t="str">
        <f t="shared" si="0"/>
        <v/>
      </c>
      <c r="AA50">
        <v>49</v>
      </c>
      <c r="AB50" t="str">
        <f t="shared" si="1"/>
        <v/>
      </c>
      <c r="AC50" s="2"/>
      <c r="AD50" s="2"/>
      <c r="AE50" s="2"/>
    </row>
    <row r="51" spans="1:31" ht="24.95" customHeight="1">
      <c r="A51" s="19" t="s">
        <v>14</v>
      </c>
      <c r="B51" s="20" t="s">
        <v>15</v>
      </c>
      <c r="C51" s="511" t="s">
        <v>5</v>
      </c>
      <c r="D51" s="512"/>
      <c r="E51" s="513" t="s">
        <v>16</v>
      </c>
      <c r="F51" s="514"/>
      <c r="G51" s="22" t="s">
        <v>4</v>
      </c>
      <c r="H51" s="22" t="s">
        <v>6</v>
      </c>
      <c r="I51" s="21" t="s">
        <v>3</v>
      </c>
      <c r="J51" s="504" t="s">
        <v>1</v>
      </c>
      <c r="K51" s="505"/>
      <c r="L51" s="48" t="s">
        <v>9</v>
      </c>
      <c r="M51" s="85" t="s">
        <v>10</v>
      </c>
      <c r="N51" s="51" t="s">
        <v>95</v>
      </c>
      <c r="O51" s="51" t="s">
        <v>49</v>
      </c>
      <c r="P51" s="51" t="s">
        <v>89</v>
      </c>
      <c r="Q51" s="51" t="s">
        <v>125</v>
      </c>
      <c r="R51" s="55" t="s">
        <v>86</v>
      </c>
      <c r="S51" s="2" t="s">
        <v>128</v>
      </c>
      <c r="T51" s="1"/>
      <c r="U51" s="1"/>
      <c r="V51" s="3" t="str">
        <f t="shared" si="7"/>
        <v/>
      </c>
      <c r="W51" t="str">
        <f>IF(AND(COUNTIF(T$2:T51,T51)=1,T51&gt;0),ROW(),"")</f>
        <v/>
      </c>
      <c r="X51" t="str">
        <f>IF(AND(COUNTIF(U$2:U51,U51)=1,U51&gt;0),ROW(),"")</f>
        <v/>
      </c>
      <c r="Y51" t="str">
        <f t="shared" si="0"/>
        <v/>
      </c>
      <c r="Z51" t="str">
        <f t="shared" si="0"/>
        <v/>
      </c>
      <c r="AA51">
        <v>50</v>
      </c>
      <c r="AB51" t="str">
        <f t="shared" si="1"/>
        <v/>
      </c>
      <c r="AC51" s="1"/>
      <c r="AD51" s="1"/>
      <c r="AE51" s="1"/>
    </row>
    <row r="52" spans="1:31" ht="21.95" customHeight="1">
      <c r="A52" s="27"/>
      <c r="B52" s="28"/>
      <c r="C52" s="492"/>
      <c r="D52" s="493"/>
      <c r="E52" s="472"/>
      <c r="F52" s="473"/>
      <c r="G52" s="57"/>
      <c r="H52" s="29"/>
      <c r="I52" s="36"/>
      <c r="J52" s="488" t="str">
        <f>IF(G52="","",CHOOSE($N$5,ROUND(G52*I52*IF(N52="",1,N52),0),ROUNDDOWN(G52*I52*IF(N52="",1,N52),0),ROUNDUP(G52*I52*IF(N52="",1,N52),0))*CHOOSE($O$5,1,1/1.08)+P52)</f>
        <v/>
      </c>
      <c r="K52" s="489"/>
      <c r="L52" s="63"/>
      <c r="M52" s="86" t="str">
        <f>IF(OR(G52="",N52=""),"",IF(N52=INT(N52),CONCATENATE(N52,"日間"),CONCATENATE(ROUND(N52,2),"ヶ月間")))</f>
        <v/>
      </c>
      <c r="N52" s="52"/>
      <c r="O52" s="52"/>
      <c r="P52" s="52"/>
      <c r="Q52" s="52"/>
      <c r="R52" s="3" t="str">
        <f>IF(ISERROR(VLOOKUP(L52,要素一覧!$A$1:$B$51,2,0)),"",VLOOKUP(L52,要素一覧!$A$1:$B$51,2,0))</f>
        <v/>
      </c>
      <c r="S52" s="3" t="str">
        <f t="shared" ref="S52:S115" si="8">IF(J52="","",IF(O52=1,G52*32.1,O52))</f>
        <v/>
      </c>
      <c r="T52" s="3" t="str">
        <f t="shared" ref="T52:T76" si="9">IF(L52="","",IF(J52=O52,"",VALUE(CONCATENATE(L52,1,IF(Q52="",0,Q52)))))</f>
        <v/>
      </c>
      <c r="U52" s="3" t="str">
        <f t="shared" ref="U52:U76" si="10">IF(AND(L52&lt;&gt;"",O52&gt;0),VALUE(CONCATENATE(L52,2,IF(Q52="",0,Q52))),"")</f>
        <v/>
      </c>
      <c r="V52" s="3" t="str">
        <f t="shared" si="7"/>
        <v/>
      </c>
      <c r="W52" t="str">
        <f>IF(AND(COUNTIF(T$2:T52,T52)=1,T52&gt;0),ROW(),"")</f>
        <v/>
      </c>
      <c r="X52" t="str">
        <f>IF(AND(COUNTIF(U$2:U52,U52)=1,U52&gt;0),ROW(),"")</f>
        <v/>
      </c>
      <c r="Y52" t="str">
        <f t="shared" si="0"/>
        <v/>
      </c>
      <c r="Z52" t="str">
        <f t="shared" si="0"/>
        <v/>
      </c>
      <c r="AA52">
        <v>51</v>
      </c>
      <c r="AB52" t="str">
        <f t="shared" si="1"/>
        <v/>
      </c>
      <c r="AC52" s="3"/>
      <c r="AD52" s="3"/>
      <c r="AE52" s="3"/>
    </row>
    <row r="53" spans="1:31" ht="21.95" customHeight="1">
      <c r="A53" s="30"/>
      <c r="B53" s="31"/>
      <c r="C53" s="470"/>
      <c r="D53" s="471"/>
      <c r="E53" s="468"/>
      <c r="F53" s="469"/>
      <c r="G53" s="58"/>
      <c r="H53" s="32"/>
      <c r="I53" s="37"/>
      <c r="J53" s="490" t="str">
        <f t="shared" ref="J53:J76" si="11">IF(G53="","",CHOOSE($N$5,ROUND(G53*I53*IF(N53="",1,N53),0),ROUNDDOWN(G53*I53*IF(N53="",1,N53),0),ROUNDUP(G53*I53*IF(N53="",1,N53),0))*CHOOSE($O$5,1,1/1.08)+P53)</f>
        <v/>
      </c>
      <c r="K53" s="491"/>
      <c r="L53" s="64"/>
      <c r="M53" s="87" t="str">
        <f t="shared" ref="M53:M76" si="12">IF(OR(G53="",N53=""),"",IF(N53=INT(N53),CONCATENATE(N53,"日間"),CONCATENATE(ROUND(N53,2),"ヶ月間")))</f>
        <v/>
      </c>
      <c r="N53" s="52"/>
      <c r="O53" s="52"/>
      <c r="P53" s="52"/>
      <c r="Q53" s="52"/>
      <c r="R53" s="3" t="str">
        <f>IF(ISERROR(VLOOKUP(L53,要素一覧!$A$1:$B$51,2,0)),"",VLOOKUP(L53,要素一覧!$A$1:$B$51,2,0))</f>
        <v/>
      </c>
      <c r="S53" s="3" t="str">
        <f t="shared" si="8"/>
        <v/>
      </c>
      <c r="T53" s="3" t="str">
        <f t="shared" si="9"/>
        <v/>
      </c>
      <c r="U53" s="3" t="str">
        <f t="shared" si="10"/>
        <v/>
      </c>
      <c r="V53" s="3" t="str">
        <f t="shared" si="7"/>
        <v/>
      </c>
      <c r="W53" t="str">
        <f>IF(AND(COUNTIF(T$2:T53,T53)=1,T53&gt;0),ROW(),"")</f>
        <v/>
      </c>
      <c r="X53" t="str">
        <f>IF(AND(COUNTIF(U$2:U53,U53)=1,U53&gt;0),ROW(),"")</f>
        <v/>
      </c>
      <c r="Y53" t="str">
        <f t="shared" si="0"/>
        <v/>
      </c>
      <c r="Z53" t="str">
        <f t="shared" si="0"/>
        <v/>
      </c>
      <c r="AA53">
        <v>52</v>
      </c>
      <c r="AB53" t="str">
        <f t="shared" si="1"/>
        <v/>
      </c>
      <c r="AC53" s="3"/>
      <c r="AD53" s="3"/>
      <c r="AE53" s="3"/>
    </row>
    <row r="54" spans="1:31" ht="21.95" customHeight="1">
      <c r="A54" s="30"/>
      <c r="B54" s="31"/>
      <c r="C54" s="470"/>
      <c r="D54" s="471"/>
      <c r="E54" s="468"/>
      <c r="F54" s="469"/>
      <c r="G54" s="58"/>
      <c r="H54" s="32"/>
      <c r="I54" s="37"/>
      <c r="J54" s="490" t="str">
        <f t="shared" si="11"/>
        <v/>
      </c>
      <c r="K54" s="491"/>
      <c r="L54" s="64"/>
      <c r="M54" s="87" t="str">
        <f t="shared" si="12"/>
        <v/>
      </c>
      <c r="N54" s="52"/>
      <c r="O54" s="52"/>
      <c r="P54" s="52"/>
      <c r="Q54" s="52"/>
      <c r="R54" s="3" t="str">
        <f>IF(ISERROR(VLOOKUP(L54,要素一覧!$A$1:$B$51,2,0)),"",VLOOKUP(L54,要素一覧!$A$1:$B$51,2,0))</f>
        <v/>
      </c>
      <c r="S54" s="3" t="str">
        <f t="shared" si="8"/>
        <v/>
      </c>
      <c r="T54" s="3" t="str">
        <f t="shared" si="9"/>
        <v/>
      </c>
      <c r="U54" s="3" t="str">
        <f t="shared" si="10"/>
        <v/>
      </c>
      <c r="V54" s="3" t="str">
        <f t="shared" si="7"/>
        <v/>
      </c>
      <c r="W54" t="str">
        <f>IF(AND(COUNTIF(T$2:T54,T54)=1,T54&gt;0),ROW(),"")</f>
        <v/>
      </c>
      <c r="X54" t="str">
        <f>IF(AND(COUNTIF(U$2:U54,U54)=1,U54&gt;0),ROW(),"")</f>
        <v/>
      </c>
      <c r="Y54" t="str">
        <f t="shared" si="0"/>
        <v/>
      </c>
      <c r="Z54" t="str">
        <f t="shared" si="0"/>
        <v/>
      </c>
      <c r="AA54">
        <v>53</v>
      </c>
      <c r="AB54" t="str">
        <f t="shared" si="1"/>
        <v/>
      </c>
      <c r="AC54" s="3"/>
      <c r="AD54" s="3"/>
      <c r="AE54" s="3"/>
    </row>
    <row r="55" spans="1:31" ht="21.95" customHeight="1">
      <c r="A55" s="30"/>
      <c r="B55" s="31"/>
      <c r="C55" s="470"/>
      <c r="D55" s="471"/>
      <c r="E55" s="468"/>
      <c r="F55" s="469"/>
      <c r="G55" s="58"/>
      <c r="H55" s="32"/>
      <c r="I55" s="37"/>
      <c r="J55" s="490" t="str">
        <f t="shared" si="11"/>
        <v/>
      </c>
      <c r="K55" s="491"/>
      <c r="L55" s="64"/>
      <c r="M55" s="87" t="str">
        <f t="shared" si="12"/>
        <v/>
      </c>
      <c r="N55" s="52"/>
      <c r="O55" s="52"/>
      <c r="P55" s="52"/>
      <c r="Q55" s="52"/>
      <c r="R55" s="3" t="str">
        <f>IF(ISERROR(VLOOKUP(L55,要素一覧!$A$1:$B$51,2,0)),"",VLOOKUP(L55,要素一覧!$A$1:$B$51,2,0))</f>
        <v/>
      </c>
      <c r="S55" s="3" t="str">
        <f t="shared" si="8"/>
        <v/>
      </c>
      <c r="T55" s="3" t="str">
        <f t="shared" si="9"/>
        <v/>
      </c>
      <c r="U55" s="3" t="str">
        <f t="shared" si="10"/>
        <v/>
      </c>
      <c r="V55" s="3" t="str">
        <f t="shared" si="7"/>
        <v/>
      </c>
      <c r="W55" t="str">
        <f>IF(AND(COUNTIF(T$2:T55,T55)=1,T55&gt;0),ROW(),"")</f>
        <v/>
      </c>
      <c r="X55" t="str">
        <f>IF(AND(COUNTIF(U$2:U55,U55)=1,U55&gt;0),ROW(),"")</f>
        <v/>
      </c>
      <c r="Y55" t="str">
        <f t="shared" si="0"/>
        <v/>
      </c>
      <c r="Z55" t="str">
        <f t="shared" si="0"/>
        <v/>
      </c>
      <c r="AA55">
        <v>54</v>
      </c>
      <c r="AB55" t="str">
        <f t="shared" si="1"/>
        <v/>
      </c>
      <c r="AC55" s="3"/>
      <c r="AD55" s="3"/>
      <c r="AE55" s="3"/>
    </row>
    <row r="56" spans="1:31" ht="21.95" customHeight="1">
      <c r="A56" s="30"/>
      <c r="B56" s="31"/>
      <c r="C56" s="470"/>
      <c r="D56" s="471"/>
      <c r="E56" s="468"/>
      <c r="F56" s="469"/>
      <c r="G56" s="58"/>
      <c r="H56" s="32"/>
      <c r="I56" s="37"/>
      <c r="J56" s="490" t="str">
        <f t="shared" si="11"/>
        <v/>
      </c>
      <c r="K56" s="491"/>
      <c r="L56" s="64"/>
      <c r="M56" s="87" t="str">
        <f t="shared" si="12"/>
        <v/>
      </c>
      <c r="N56" s="52"/>
      <c r="O56" s="52"/>
      <c r="P56" s="52"/>
      <c r="Q56" s="52"/>
      <c r="R56" s="3" t="str">
        <f>IF(ISERROR(VLOOKUP(L56,要素一覧!$A$1:$B$51,2,0)),"",VLOOKUP(L56,要素一覧!$A$1:$B$51,2,0))</f>
        <v/>
      </c>
      <c r="S56" s="3" t="str">
        <f t="shared" si="8"/>
        <v/>
      </c>
      <c r="T56" s="3" t="str">
        <f t="shared" si="9"/>
        <v/>
      </c>
      <c r="U56" s="3" t="str">
        <f t="shared" si="10"/>
        <v/>
      </c>
      <c r="V56" s="3" t="str">
        <f t="shared" si="7"/>
        <v/>
      </c>
      <c r="W56" t="str">
        <f>IF(AND(COUNTIF(T$2:T56,T56)=1,T56&gt;0),ROW(),"")</f>
        <v/>
      </c>
      <c r="X56" t="str">
        <f>IF(AND(COUNTIF(U$2:U56,U56)=1,U56&gt;0),ROW(),"")</f>
        <v/>
      </c>
      <c r="Y56" t="str">
        <f t="shared" si="0"/>
        <v/>
      </c>
      <c r="Z56" t="str">
        <f t="shared" si="0"/>
        <v/>
      </c>
      <c r="AA56">
        <v>55</v>
      </c>
      <c r="AB56" t="str">
        <f t="shared" si="1"/>
        <v/>
      </c>
      <c r="AC56" s="3"/>
      <c r="AD56" s="3"/>
      <c r="AE56" s="3"/>
    </row>
    <row r="57" spans="1:31" ht="21.95" customHeight="1">
      <c r="A57" s="30"/>
      <c r="B57" s="31"/>
      <c r="C57" s="470"/>
      <c r="D57" s="471"/>
      <c r="E57" s="468"/>
      <c r="F57" s="469"/>
      <c r="G57" s="58"/>
      <c r="H57" s="32"/>
      <c r="I57" s="37"/>
      <c r="J57" s="490" t="str">
        <f t="shared" si="11"/>
        <v/>
      </c>
      <c r="K57" s="491"/>
      <c r="L57" s="64"/>
      <c r="M57" s="87" t="str">
        <f t="shared" si="12"/>
        <v/>
      </c>
      <c r="N57" s="52"/>
      <c r="O57" s="52"/>
      <c r="P57" s="52"/>
      <c r="Q57" s="52"/>
      <c r="R57" s="3" t="str">
        <f>IF(ISERROR(VLOOKUP(L57,要素一覧!$A$1:$B$51,2,0)),"",VLOOKUP(L57,要素一覧!$A$1:$B$51,2,0))</f>
        <v/>
      </c>
      <c r="S57" s="3" t="str">
        <f t="shared" si="8"/>
        <v/>
      </c>
      <c r="T57" s="3" t="str">
        <f t="shared" si="9"/>
        <v/>
      </c>
      <c r="U57" s="3" t="str">
        <f t="shared" si="10"/>
        <v/>
      </c>
      <c r="V57" s="3" t="str">
        <f t="shared" si="7"/>
        <v/>
      </c>
      <c r="W57" t="str">
        <f>IF(AND(COUNTIF(T$2:T57,T57)=1,T57&gt;0),ROW(),"")</f>
        <v/>
      </c>
      <c r="X57" t="str">
        <f>IF(AND(COUNTIF(U$2:U57,U57)=1,U57&gt;0),ROW(),"")</f>
        <v/>
      </c>
      <c r="Y57" t="str">
        <f t="shared" si="0"/>
        <v/>
      </c>
      <c r="Z57" t="str">
        <f t="shared" si="0"/>
        <v/>
      </c>
      <c r="AA57">
        <v>56</v>
      </c>
      <c r="AB57" t="str">
        <f t="shared" si="1"/>
        <v/>
      </c>
      <c r="AC57" s="3"/>
      <c r="AD57" s="3"/>
      <c r="AE57" s="3"/>
    </row>
    <row r="58" spans="1:31" ht="21.95" customHeight="1">
      <c r="A58" s="30"/>
      <c r="B58" s="31"/>
      <c r="C58" s="470"/>
      <c r="D58" s="471"/>
      <c r="E58" s="468"/>
      <c r="F58" s="469"/>
      <c r="G58" s="58"/>
      <c r="H58" s="32"/>
      <c r="I58" s="37"/>
      <c r="J58" s="490" t="str">
        <f t="shared" si="11"/>
        <v/>
      </c>
      <c r="K58" s="491"/>
      <c r="L58" s="64"/>
      <c r="M58" s="87" t="str">
        <f t="shared" si="12"/>
        <v/>
      </c>
      <c r="N58" s="52"/>
      <c r="O58" s="52"/>
      <c r="P58" s="52"/>
      <c r="Q58" s="52"/>
      <c r="R58" s="3" t="str">
        <f>IF(ISERROR(VLOOKUP(L58,要素一覧!$A$1:$B$51,2,0)),"",VLOOKUP(L58,要素一覧!$A$1:$B$51,2,0))</f>
        <v/>
      </c>
      <c r="S58" s="3" t="str">
        <f t="shared" si="8"/>
        <v/>
      </c>
      <c r="T58" s="3" t="str">
        <f t="shared" si="9"/>
        <v/>
      </c>
      <c r="U58" s="3" t="str">
        <f t="shared" si="10"/>
        <v/>
      </c>
      <c r="V58" s="3" t="str">
        <f t="shared" si="7"/>
        <v/>
      </c>
      <c r="W58" t="str">
        <f>IF(AND(COUNTIF(T$2:T58,T58)=1,T58&gt;0),ROW(),"")</f>
        <v/>
      </c>
      <c r="X58" t="str">
        <f>IF(AND(COUNTIF(U$2:U58,U58)=1,U58&gt;0),ROW(),"")</f>
        <v/>
      </c>
      <c r="Y58" t="str">
        <f t="shared" si="0"/>
        <v/>
      </c>
      <c r="Z58" t="str">
        <f t="shared" si="0"/>
        <v/>
      </c>
      <c r="AA58">
        <v>57</v>
      </c>
      <c r="AB58" t="str">
        <f t="shared" si="1"/>
        <v/>
      </c>
      <c r="AC58" s="3"/>
      <c r="AD58" s="3"/>
      <c r="AE58" s="3"/>
    </row>
    <row r="59" spans="1:31" ht="21.95" customHeight="1">
      <c r="A59" s="30"/>
      <c r="B59" s="31"/>
      <c r="C59" s="470"/>
      <c r="D59" s="471"/>
      <c r="E59" s="468"/>
      <c r="F59" s="469"/>
      <c r="G59" s="58"/>
      <c r="H59" s="32"/>
      <c r="I59" s="37"/>
      <c r="J59" s="490" t="str">
        <f t="shared" si="11"/>
        <v/>
      </c>
      <c r="K59" s="491"/>
      <c r="L59" s="64"/>
      <c r="M59" s="87" t="str">
        <f t="shared" si="12"/>
        <v/>
      </c>
      <c r="N59" s="52"/>
      <c r="O59" s="52"/>
      <c r="P59" s="52"/>
      <c r="Q59" s="52"/>
      <c r="R59" s="3" t="str">
        <f>IF(ISERROR(VLOOKUP(L59,要素一覧!$A$1:$B$51,2,0)),"",VLOOKUP(L59,要素一覧!$A$1:$B$51,2,0))</f>
        <v/>
      </c>
      <c r="S59" s="3" t="str">
        <f t="shared" si="8"/>
        <v/>
      </c>
      <c r="T59" s="3" t="str">
        <f t="shared" si="9"/>
        <v/>
      </c>
      <c r="U59" s="3" t="str">
        <f t="shared" si="10"/>
        <v/>
      </c>
      <c r="V59" s="3" t="str">
        <f t="shared" si="7"/>
        <v/>
      </c>
      <c r="W59" t="str">
        <f>IF(AND(COUNTIF(T$2:T59,T59)=1,T59&gt;0),ROW(),"")</f>
        <v/>
      </c>
      <c r="X59" t="str">
        <f>IF(AND(COUNTIF(U$2:U59,U59)=1,U59&gt;0),ROW(),"")</f>
        <v/>
      </c>
      <c r="Y59" t="str">
        <f t="shared" si="0"/>
        <v/>
      </c>
      <c r="Z59" t="str">
        <f t="shared" si="0"/>
        <v/>
      </c>
      <c r="AA59">
        <v>58</v>
      </c>
      <c r="AB59" t="str">
        <f t="shared" si="1"/>
        <v/>
      </c>
      <c r="AC59" s="3"/>
      <c r="AD59" s="3"/>
      <c r="AE59" s="3"/>
    </row>
    <row r="60" spans="1:31" ht="21.95" customHeight="1">
      <c r="A60" s="30"/>
      <c r="B60" s="31"/>
      <c r="C60" s="470"/>
      <c r="D60" s="471"/>
      <c r="E60" s="468"/>
      <c r="F60" s="469"/>
      <c r="G60" s="58"/>
      <c r="H60" s="32"/>
      <c r="I60" s="37"/>
      <c r="J60" s="490" t="str">
        <f t="shared" si="11"/>
        <v/>
      </c>
      <c r="K60" s="491"/>
      <c r="L60" s="64"/>
      <c r="M60" s="87" t="str">
        <f t="shared" si="12"/>
        <v/>
      </c>
      <c r="N60" s="52"/>
      <c r="O60" s="52"/>
      <c r="P60" s="52"/>
      <c r="Q60" s="52"/>
      <c r="R60" s="3" t="str">
        <f>IF(ISERROR(VLOOKUP(L60,要素一覧!$A$1:$B$51,2,0)),"",VLOOKUP(L60,要素一覧!$A$1:$B$51,2,0))</f>
        <v/>
      </c>
      <c r="S60" s="3" t="str">
        <f t="shared" si="8"/>
        <v/>
      </c>
      <c r="T60" s="3" t="str">
        <f t="shared" si="9"/>
        <v/>
      </c>
      <c r="U60" s="3" t="str">
        <f t="shared" si="10"/>
        <v/>
      </c>
      <c r="V60" s="3" t="str">
        <f t="shared" si="7"/>
        <v/>
      </c>
      <c r="W60" t="str">
        <f>IF(AND(COUNTIF(T$2:T60,T60)=1,T60&gt;0),ROW(),"")</f>
        <v/>
      </c>
      <c r="X60" t="str">
        <f>IF(AND(COUNTIF(U$2:U60,U60)=1,U60&gt;0),ROW(),"")</f>
        <v/>
      </c>
      <c r="Y60" t="str">
        <f t="shared" si="0"/>
        <v/>
      </c>
      <c r="Z60" t="str">
        <f t="shared" si="0"/>
        <v/>
      </c>
      <c r="AA60">
        <v>59</v>
      </c>
      <c r="AB60" t="str">
        <f t="shared" si="1"/>
        <v/>
      </c>
      <c r="AC60" s="3"/>
      <c r="AD60" s="3"/>
      <c r="AE60" s="3"/>
    </row>
    <row r="61" spans="1:31" ht="21.95" customHeight="1">
      <c r="A61" s="30"/>
      <c r="B61" s="31"/>
      <c r="C61" s="470"/>
      <c r="D61" s="471"/>
      <c r="E61" s="468"/>
      <c r="F61" s="469"/>
      <c r="G61" s="58"/>
      <c r="H61" s="32"/>
      <c r="I61" s="37"/>
      <c r="J61" s="490" t="str">
        <f t="shared" si="11"/>
        <v/>
      </c>
      <c r="K61" s="491"/>
      <c r="L61" s="64"/>
      <c r="M61" s="87" t="str">
        <f t="shared" si="12"/>
        <v/>
      </c>
      <c r="N61" s="52"/>
      <c r="O61" s="52"/>
      <c r="P61" s="52"/>
      <c r="Q61" s="52"/>
      <c r="R61" s="3" t="str">
        <f>IF(ISERROR(VLOOKUP(L61,要素一覧!$A$1:$B$51,2,0)),"",VLOOKUP(L61,要素一覧!$A$1:$B$51,2,0))</f>
        <v/>
      </c>
      <c r="S61" s="3" t="str">
        <f t="shared" si="8"/>
        <v/>
      </c>
      <c r="T61" s="3" t="str">
        <f t="shared" si="9"/>
        <v/>
      </c>
      <c r="U61" s="3" t="str">
        <f t="shared" si="10"/>
        <v/>
      </c>
      <c r="V61" s="3" t="str">
        <f t="shared" si="7"/>
        <v/>
      </c>
      <c r="W61" t="str">
        <f>IF(AND(COUNTIF(T$2:T61,T61)=1,T61&gt;0),ROW(),"")</f>
        <v/>
      </c>
      <c r="X61" t="str">
        <f>IF(AND(COUNTIF(U$2:U61,U61)=1,U61&gt;0),ROW(),"")</f>
        <v/>
      </c>
      <c r="Y61" t="str">
        <f t="shared" si="0"/>
        <v/>
      </c>
      <c r="Z61" t="str">
        <f t="shared" si="0"/>
        <v/>
      </c>
      <c r="AA61">
        <v>60</v>
      </c>
      <c r="AB61" t="str">
        <f t="shared" si="1"/>
        <v/>
      </c>
      <c r="AC61" s="3"/>
      <c r="AD61" s="3"/>
      <c r="AE61" s="3"/>
    </row>
    <row r="62" spans="1:31" ht="21.95" customHeight="1">
      <c r="A62" s="30"/>
      <c r="B62" s="31"/>
      <c r="C62" s="470"/>
      <c r="D62" s="471"/>
      <c r="E62" s="468"/>
      <c r="F62" s="469"/>
      <c r="G62" s="58"/>
      <c r="H62" s="32"/>
      <c r="I62" s="37"/>
      <c r="J62" s="490" t="str">
        <f t="shared" si="11"/>
        <v/>
      </c>
      <c r="K62" s="491"/>
      <c r="L62" s="64"/>
      <c r="M62" s="87" t="str">
        <f t="shared" si="12"/>
        <v/>
      </c>
      <c r="N62" s="52"/>
      <c r="O62" s="52"/>
      <c r="P62" s="52"/>
      <c r="Q62" s="52"/>
      <c r="R62" s="3" t="str">
        <f>IF(ISERROR(VLOOKUP(L62,要素一覧!$A$1:$B$51,2,0)),"",VLOOKUP(L62,要素一覧!$A$1:$B$51,2,0))</f>
        <v/>
      </c>
      <c r="S62" s="3" t="str">
        <f t="shared" si="8"/>
        <v/>
      </c>
      <c r="T62" s="3" t="str">
        <f t="shared" si="9"/>
        <v/>
      </c>
      <c r="U62" s="3" t="str">
        <f t="shared" si="10"/>
        <v/>
      </c>
      <c r="V62" s="3" t="str">
        <f t="shared" si="7"/>
        <v/>
      </c>
      <c r="W62" t="str">
        <f>IF(AND(COUNTIF(T$2:T62,T62)=1,T62&gt;0),ROW(),"")</f>
        <v/>
      </c>
      <c r="X62" t="str">
        <f>IF(AND(COUNTIF(U$2:U62,U62)=1,U62&gt;0),ROW(),"")</f>
        <v/>
      </c>
      <c r="Y62" t="str">
        <f t="shared" si="0"/>
        <v/>
      </c>
      <c r="Z62" t="str">
        <f t="shared" si="0"/>
        <v/>
      </c>
      <c r="AA62">
        <v>61</v>
      </c>
      <c r="AB62" t="str">
        <f t="shared" si="1"/>
        <v/>
      </c>
      <c r="AC62" s="3"/>
      <c r="AD62" s="3"/>
      <c r="AE62" s="3"/>
    </row>
    <row r="63" spans="1:31" ht="21.95" customHeight="1">
      <c r="A63" s="30"/>
      <c r="B63" s="31"/>
      <c r="C63" s="470"/>
      <c r="D63" s="471"/>
      <c r="E63" s="468"/>
      <c r="F63" s="469"/>
      <c r="G63" s="58"/>
      <c r="H63" s="32"/>
      <c r="I63" s="37"/>
      <c r="J63" s="490" t="str">
        <f t="shared" si="11"/>
        <v/>
      </c>
      <c r="K63" s="491"/>
      <c r="L63" s="64"/>
      <c r="M63" s="87" t="str">
        <f t="shared" si="12"/>
        <v/>
      </c>
      <c r="N63" s="52"/>
      <c r="O63" s="52"/>
      <c r="P63" s="52"/>
      <c r="Q63" s="52"/>
      <c r="R63" s="3" t="str">
        <f>IF(ISERROR(VLOOKUP(L63,要素一覧!$A$1:$B$51,2,0)),"",VLOOKUP(L63,要素一覧!$A$1:$B$51,2,0))</f>
        <v/>
      </c>
      <c r="S63" s="3" t="str">
        <f t="shared" si="8"/>
        <v/>
      </c>
      <c r="T63" s="3" t="str">
        <f t="shared" si="9"/>
        <v/>
      </c>
      <c r="U63" s="3" t="str">
        <f t="shared" si="10"/>
        <v/>
      </c>
      <c r="V63" s="3" t="str">
        <f t="shared" si="7"/>
        <v/>
      </c>
      <c r="W63" t="str">
        <f>IF(AND(COUNTIF(T$2:T63,T63)=1,T63&gt;0),ROW(),"")</f>
        <v/>
      </c>
      <c r="X63" t="str">
        <f>IF(AND(COUNTIF(U$2:U63,U63)=1,U63&gt;0),ROW(),"")</f>
        <v/>
      </c>
      <c r="Y63" t="str">
        <f t="shared" si="0"/>
        <v/>
      </c>
      <c r="Z63" t="str">
        <f t="shared" si="0"/>
        <v/>
      </c>
      <c r="AA63">
        <v>62</v>
      </c>
      <c r="AB63" t="str">
        <f t="shared" si="1"/>
        <v/>
      </c>
      <c r="AC63" s="3"/>
      <c r="AD63" s="3"/>
      <c r="AE63" s="3"/>
    </row>
    <row r="64" spans="1:31" ht="21.95" customHeight="1">
      <c r="A64" s="30"/>
      <c r="B64" s="31"/>
      <c r="C64" s="470"/>
      <c r="D64" s="471"/>
      <c r="E64" s="468"/>
      <c r="F64" s="469"/>
      <c r="G64" s="58"/>
      <c r="H64" s="32"/>
      <c r="I64" s="37"/>
      <c r="J64" s="490" t="str">
        <f t="shared" si="11"/>
        <v/>
      </c>
      <c r="K64" s="491"/>
      <c r="L64" s="64"/>
      <c r="M64" s="87" t="str">
        <f t="shared" si="12"/>
        <v/>
      </c>
      <c r="N64" s="52"/>
      <c r="O64" s="52"/>
      <c r="P64" s="52"/>
      <c r="Q64" s="52"/>
      <c r="R64" s="3" t="str">
        <f>IF(ISERROR(VLOOKUP(L64,要素一覧!$A$1:$B$51,2,0)),"",VLOOKUP(L64,要素一覧!$A$1:$B$51,2,0))</f>
        <v/>
      </c>
      <c r="S64" s="3" t="str">
        <f t="shared" si="8"/>
        <v/>
      </c>
      <c r="T64" s="3" t="str">
        <f t="shared" si="9"/>
        <v/>
      </c>
      <c r="U64" s="3" t="str">
        <f t="shared" si="10"/>
        <v/>
      </c>
      <c r="V64" s="3" t="str">
        <f t="shared" si="7"/>
        <v/>
      </c>
      <c r="W64" t="str">
        <f>IF(AND(COUNTIF(T$2:T64,T64)=1,T64&gt;0),ROW(),"")</f>
        <v/>
      </c>
      <c r="X64" t="str">
        <f>IF(AND(COUNTIF(U$2:U64,U64)=1,U64&gt;0),ROW(),"")</f>
        <v/>
      </c>
      <c r="Y64" t="str">
        <f t="shared" si="0"/>
        <v/>
      </c>
      <c r="Z64" t="str">
        <f t="shared" si="0"/>
        <v/>
      </c>
      <c r="AA64">
        <v>63</v>
      </c>
      <c r="AB64" t="str">
        <f t="shared" si="1"/>
        <v/>
      </c>
      <c r="AC64" s="3"/>
      <c r="AD64" s="3"/>
      <c r="AE64" s="3"/>
    </row>
    <row r="65" spans="1:31" ht="21.95" customHeight="1">
      <c r="A65" s="30"/>
      <c r="B65" s="31"/>
      <c r="C65" s="496"/>
      <c r="D65" s="497"/>
      <c r="E65" s="468"/>
      <c r="F65" s="469"/>
      <c r="G65" s="58"/>
      <c r="H65" s="32"/>
      <c r="I65" s="37"/>
      <c r="J65" s="490" t="str">
        <f t="shared" si="11"/>
        <v/>
      </c>
      <c r="K65" s="491"/>
      <c r="L65" s="64"/>
      <c r="M65" s="87" t="str">
        <f t="shared" si="12"/>
        <v/>
      </c>
      <c r="N65" s="52"/>
      <c r="O65" s="52"/>
      <c r="P65" s="52"/>
      <c r="Q65" s="52"/>
      <c r="R65" s="3" t="str">
        <f>IF(ISERROR(VLOOKUP(L65,要素一覧!$A$1:$B$51,2,0)),"",VLOOKUP(L65,要素一覧!$A$1:$B$51,2,0))</f>
        <v/>
      </c>
      <c r="S65" s="3" t="str">
        <f t="shared" si="8"/>
        <v/>
      </c>
      <c r="T65" s="3" t="str">
        <f t="shared" si="9"/>
        <v/>
      </c>
      <c r="U65" s="3" t="str">
        <f t="shared" si="10"/>
        <v/>
      </c>
      <c r="V65" s="3" t="str">
        <f t="shared" si="7"/>
        <v/>
      </c>
      <c r="W65" t="str">
        <f>IF(AND(COUNTIF(T$2:T65,T65)=1,T65&gt;0),ROW(),"")</f>
        <v/>
      </c>
      <c r="X65" t="str">
        <f>IF(AND(COUNTIF(U$2:U65,U65)=1,U65&gt;0),ROW(),"")</f>
        <v/>
      </c>
      <c r="Y65" t="str">
        <f t="shared" si="0"/>
        <v/>
      </c>
      <c r="Z65" t="str">
        <f t="shared" si="0"/>
        <v/>
      </c>
      <c r="AA65">
        <v>64</v>
      </c>
      <c r="AB65" t="str">
        <f t="shared" si="1"/>
        <v/>
      </c>
      <c r="AC65" s="3"/>
      <c r="AD65" s="3"/>
      <c r="AE65" s="3"/>
    </row>
    <row r="66" spans="1:31" ht="21.95" customHeight="1">
      <c r="A66" s="30"/>
      <c r="B66" s="31"/>
      <c r="C66" s="496"/>
      <c r="D66" s="497"/>
      <c r="E66" s="468"/>
      <c r="F66" s="469"/>
      <c r="G66" s="58"/>
      <c r="H66" s="32"/>
      <c r="I66" s="38"/>
      <c r="J66" s="490" t="str">
        <f t="shared" si="11"/>
        <v/>
      </c>
      <c r="K66" s="491"/>
      <c r="L66" s="64"/>
      <c r="M66" s="87" t="str">
        <f t="shared" si="12"/>
        <v/>
      </c>
      <c r="N66" s="52"/>
      <c r="O66" s="52"/>
      <c r="P66" s="52"/>
      <c r="Q66" s="52"/>
      <c r="R66" s="3" t="str">
        <f>IF(ISERROR(VLOOKUP(L66,要素一覧!$A$1:$B$51,2,0)),"",VLOOKUP(L66,要素一覧!$A$1:$B$51,2,0))</f>
        <v/>
      </c>
      <c r="S66" s="3" t="str">
        <f t="shared" si="8"/>
        <v/>
      </c>
      <c r="T66" s="3" t="str">
        <f t="shared" si="9"/>
        <v/>
      </c>
      <c r="U66" s="3" t="str">
        <f t="shared" si="10"/>
        <v/>
      </c>
      <c r="V66" s="3" t="str">
        <f t="shared" si="7"/>
        <v/>
      </c>
      <c r="W66" t="str">
        <f>IF(AND(COUNTIF(T$2:T66,T66)=1,T66&gt;0),ROW(),"")</f>
        <v/>
      </c>
      <c r="X66" t="str">
        <f>IF(AND(COUNTIF(U$2:U66,U66)=1,U66&gt;0),ROW(),"")</f>
        <v/>
      </c>
      <c r="Y66" t="str">
        <f t="shared" ref="Y66:Z129" si="13">IF(COUNT(W:W)&lt;ROW(T65),"",INDEX(T:T,SMALL(W:W,ROW(T65))))</f>
        <v/>
      </c>
      <c r="Z66" t="str">
        <f t="shared" si="13"/>
        <v/>
      </c>
      <c r="AA66">
        <v>65</v>
      </c>
      <c r="AB66" t="str">
        <f t="shared" si="1"/>
        <v/>
      </c>
      <c r="AC66" s="3"/>
      <c r="AD66" s="3"/>
      <c r="AE66" s="3"/>
    </row>
    <row r="67" spans="1:31" ht="21.95" customHeight="1">
      <c r="A67" s="30"/>
      <c r="B67" s="31"/>
      <c r="C67" s="496"/>
      <c r="D67" s="497"/>
      <c r="E67" s="468"/>
      <c r="F67" s="469"/>
      <c r="G67" s="58"/>
      <c r="H67" s="32"/>
      <c r="I67" s="38"/>
      <c r="J67" s="490" t="str">
        <f t="shared" si="11"/>
        <v/>
      </c>
      <c r="K67" s="491"/>
      <c r="L67" s="64"/>
      <c r="M67" s="87" t="str">
        <f t="shared" si="12"/>
        <v/>
      </c>
      <c r="N67" s="52"/>
      <c r="O67" s="52"/>
      <c r="P67" s="52"/>
      <c r="Q67" s="52"/>
      <c r="R67" s="3" t="str">
        <f>IF(ISERROR(VLOOKUP(L67,要素一覧!$A$1:$B$51,2,0)),"",VLOOKUP(L67,要素一覧!$A$1:$B$51,2,0))</f>
        <v/>
      </c>
      <c r="S67" s="3" t="str">
        <f t="shared" si="8"/>
        <v/>
      </c>
      <c r="T67" s="3" t="str">
        <f t="shared" si="9"/>
        <v/>
      </c>
      <c r="U67" s="3" t="str">
        <f t="shared" si="10"/>
        <v/>
      </c>
      <c r="V67" s="3" t="str">
        <f t="shared" si="7"/>
        <v/>
      </c>
      <c r="W67" t="str">
        <f>IF(AND(COUNTIF(T$2:T67,T67)=1,T67&gt;0),ROW(),"")</f>
        <v/>
      </c>
      <c r="X67" t="str">
        <f>IF(AND(COUNTIF(U$2:U67,U67)=1,U67&gt;0),ROW(),"")</f>
        <v/>
      </c>
      <c r="Y67" t="str">
        <f t="shared" si="13"/>
        <v/>
      </c>
      <c r="Z67" t="str">
        <f t="shared" si="13"/>
        <v/>
      </c>
      <c r="AA67">
        <v>66</v>
      </c>
      <c r="AB67" t="str">
        <f t="shared" ref="AB67:AB130" si="14">IF(ISERROR(SMALL(Y:Z,AA67)),"",SMALL(Y:Z,AA67))</f>
        <v/>
      </c>
      <c r="AC67" s="3"/>
      <c r="AD67" s="3"/>
      <c r="AE67" s="3"/>
    </row>
    <row r="68" spans="1:31" ht="21.95" customHeight="1">
      <c r="A68" s="30"/>
      <c r="B68" s="31"/>
      <c r="C68" s="496"/>
      <c r="D68" s="497"/>
      <c r="E68" s="468"/>
      <c r="F68" s="469"/>
      <c r="G68" s="58"/>
      <c r="H68" s="32"/>
      <c r="I68" s="38"/>
      <c r="J68" s="490" t="str">
        <f t="shared" si="11"/>
        <v/>
      </c>
      <c r="K68" s="491"/>
      <c r="L68" s="64"/>
      <c r="M68" s="87" t="str">
        <f t="shared" si="12"/>
        <v/>
      </c>
      <c r="N68" s="52"/>
      <c r="O68" s="52"/>
      <c r="P68" s="52"/>
      <c r="Q68" s="52"/>
      <c r="R68" s="3" t="str">
        <f>IF(ISERROR(VLOOKUP(L68,要素一覧!$A$1:$B$51,2,0)),"",VLOOKUP(L68,要素一覧!$A$1:$B$51,2,0))</f>
        <v/>
      </c>
      <c r="S68" s="3" t="str">
        <f t="shared" si="8"/>
        <v/>
      </c>
      <c r="T68" s="3" t="str">
        <f t="shared" si="9"/>
        <v/>
      </c>
      <c r="U68" s="3" t="str">
        <f t="shared" si="10"/>
        <v/>
      </c>
      <c r="V68" s="3" t="str">
        <f t="shared" si="7"/>
        <v/>
      </c>
      <c r="W68" t="str">
        <f>IF(AND(COUNTIF(T$2:T68,T68)=1,T68&gt;0),ROW(),"")</f>
        <v/>
      </c>
      <c r="X68" t="str">
        <f>IF(AND(COUNTIF(U$2:U68,U68)=1,U68&gt;0),ROW(),"")</f>
        <v/>
      </c>
      <c r="Y68" t="str">
        <f t="shared" si="13"/>
        <v/>
      </c>
      <c r="Z68" t="str">
        <f t="shared" si="13"/>
        <v/>
      </c>
      <c r="AA68">
        <v>67</v>
      </c>
      <c r="AB68" t="str">
        <f t="shared" si="14"/>
        <v/>
      </c>
      <c r="AC68" s="3"/>
      <c r="AD68" s="3"/>
      <c r="AE68" s="3"/>
    </row>
    <row r="69" spans="1:31" ht="21.95" customHeight="1">
      <c r="A69" s="30"/>
      <c r="B69" s="31"/>
      <c r="C69" s="496"/>
      <c r="D69" s="497"/>
      <c r="E69" s="468"/>
      <c r="F69" s="469"/>
      <c r="G69" s="58"/>
      <c r="H69" s="32"/>
      <c r="I69" s="38"/>
      <c r="J69" s="490" t="str">
        <f t="shared" si="11"/>
        <v/>
      </c>
      <c r="K69" s="491"/>
      <c r="L69" s="64"/>
      <c r="M69" s="87" t="str">
        <f t="shared" si="12"/>
        <v/>
      </c>
      <c r="N69" s="52"/>
      <c r="O69" s="52"/>
      <c r="P69" s="52"/>
      <c r="Q69" s="52"/>
      <c r="R69" s="3" t="str">
        <f>IF(ISERROR(VLOOKUP(L69,要素一覧!$A$1:$B$51,2,0)),"",VLOOKUP(L69,要素一覧!$A$1:$B$51,2,0))</f>
        <v/>
      </c>
      <c r="S69" s="3" t="str">
        <f t="shared" si="8"/>
        <v/>
      </c>
      <c r="T69" s="3" t="str">
        <f t="shared" si="9"/>
        <v/>
      </c>
      <c r="U69" s="3" t="str">
        <f t="shared" si="10"/>
        <v/>
      </c>
      <c r="V69" s="3" t="str">
        <f t="shared" si="7"/>
        <v/>
      </c>
      <c r="W69" t="str">
        <f>IF(AND(COUNTIF(T$2:T69,T69)=1,T69&gt;0),ROW(),"")</f>
        <v/>
      </c>
      <c r="X69" t="str">
        <f>IF(AND(COUNTIF(U$2:U69,U69)=1,U69&gt;0),ROW(),"")</f>
        <v/>
      </c>
      <c r="Y69" t="str">
        <f t="shared" si="13"/>
        <v/>
      </c>
      <c r="Z69" t="str">
        <f t="shared" si="13"/>
        <v/>
      </c>
      <c r="AA69">
        <v>68</v>
      </c>
      <c r="AB69" t="str">
        <f t="shared" si="14"/>
        <v/>
      </c>
      <c r="AC69" s="3"/>
      <c r="AD69" s="3"/>
      <c r="AE69" s="3"/>
    </row>
    <row r="70" spans="1:31" ht="21.95" customHeight="1">
      <c r="A70" s="30"/>
      <c r="B70" s="31"/>
      <c r="C70" s="496"/>
      <c r="D70" s="497"/>
      <c r="E70" s="468"/>
      <c r="F70" s="469"/>
      <c r="G70" s="58"/>
      <c r="H70" s="32"/>
      <c r="I70" s="38"/>
      <c r="J70" s="490" t="str">
        <f t="shared" si="11"/>
        <v/>
      </c>
      <c r="K70" s="491"/>
      <c r="L70" s="64"/>
      <c r="M70" s="87" t="str">
        <f t="shared" si="12"/>
        <v/>
      </c>
      <c r="N70" s="52"/>
      <c r="O70" s="52"/>
      <c r="P70" s="52"/>
      <c r="Q70" s="52"/>
      <c r="R70" s="3" t="str">
        <f>IF(ISERROR(VLOOKUP(L70,要素一覧!$A$1:$B$51,2,0)),"",VLOOKUP(L70,要素一覧!$A$1:$B$51,2,0))</f>
        <v/>
      </c>
      <c r="S70" s="3" t="str">
        <f t="shared" si="8"/>
        <v/>
      </c>
      <c r="T70" s="3" t="str">
        <f t="shared" si="9"/>
        <v/>
      </c>
      <c r="U70" s="3" t="str">
        <f t="shared" si="10"/>
        <v/>
      </c>
      <c r="V70" s="3" t="str">
        <f t="shared" si="7"/>
        <v/>
      </c>
      <c r="W70" t="str">
        <f>IF(AND(COUNTIF(T$2:T70,T70)=1,T70&gt;0),ROW(),"")</f>
        <v/>
      </c>
      <c r="X70" t="str">
        <f>IF(AND(COUNTIF(U$2:U70,U70)=1,U70&gt;0),ROW(),"")</f>
        <v/>
      </c>
      <c r="Y70" t="str">
        <f t="shared" si="13"/>
        <v/>
      </c>
      <c r="Z70" t="str">
        <f t="shared" si="13"/>
        <v/>
      </c>
      <c r="AA70">
        <v>69</v>
      </c>
      <c r="AB70" t="str">
        <f t="shared" si="14"/>
        <v/>
      </c>
      <c r="AC70" s="3"/>
      <c r="AD70" s="3"/>
      <c r="AE70" s="3"/>
    </row>
    <row r="71" spans="1:31" ht="21.95" customHeight="1">
      <c r="A71" s="30"/>
      <c r="B71" s="31"/>
      <c r="C71" s="496"/>
      <c r="D71" s="497"/>
      <c r="E71" s="468"/>
      <c r="F71" s="469"/>
      <c r="G71" s="58"/>
      <c r="H71" s="32"/>
      <c r="I71" s="38"/>
      <c r="J71" s="490" t="str">
        <f t="shared" si="11"/>
        <v/>
      </c>
      <c r="K71" s="491"/>
      <c r="L71" s="64"/>
      <c r="M71" s="87" t="str">
        <f t="shared" si="12"/>
        <v/>
      </c>
      <c r="N71" s="52"/>
      <c r="O71" s="52"/>
      <c r="P71" s="52"/>
      <c r="Q71" s="52"/>
      <c r="R71" s="3" t="str">
        <f>IF(ISERROR(VLOOKUP(L71,要素一覧!$A$1:$B$51,2,0)),"",VLOOKUP(L71,要素一覧!$A$1:$B$51,2,0))</f>
        <v/>
      </c>
      <c r="S71" s="3" t="str">
        <f t="shared" si="8"/>
        <v/>
      </c>
      <c r="T71" s="3" t="str">
        <f t="shared" si="9"/>
        <v/>
      </c>
      <c r="U71" s="3" t="str">
        <f t="shared" si="10"/>
        <v/>
      </c>
      <c r="V71" s="3" t="str">
        <f t="shared" si="7"/>
        <v/>
      </c>
      <c r="W71" t="str">
        <f>IF(AND(COUNTIF(T$2:T71,T71)=1,T71&gt;0),ROW(),"")</f>
        <v/>
      </c>
      <c r="X71" t="str">
        <f>IF(AND(COUNTIF(U$2:U71,U71)=1,U71&gt;0),ROW(),"")</f>
        <v/>
      </c>
      <c r="Y71" t="str">
        <f t="shared" si="13"/>
        <v/>
      </c>
      <c r="Z71" t="str">
        <f t="shared" si="13"/>
        <v/>
      </c>
      <c r="AA71">
        <v>70</v>
      </c>
      <c r="AB71" t="str">
        <f t="shared" si="14"/>
        <v/>
      </c>
      <c r="AC71" s="3"/>
      <c r="AD71" s="3"/>
      <c r="AE71" s="3"/>
    </row>
    <row r="72" spans="1:31" ht="21.95" customHeight="1">
      <c r="A72" s="30"/>
      <c r="B72" s="31"/>
      <c r="C72" s="496"/>
      <c r="D72" s="497"/>
      <c r="E72" s="468"/>
      <c r="F72" s="469"/>
      <c r="G72" s="58"/>
      <c r="H72" s="32"/>
      <c r="I72" s="38"/>
      <c r="J72" s="490" t="str">
        <f t="shared" si="11"/>
        <v/>
      </c>
      <c r="K72" s="491"/>
      <c r="L72" s="64"/>
      <c r="M72" s="87" t="str">
        <f t="shared" si="12"/>
        <v/>
      </c>
      <c r="N72" s="52"/>
      <c r="O72" s="52"/>
      <c r="P72" s="52"/>
      <c r="Q72" s="52"/>
      <c r="R72" s="3" t="str">
        <f>IF(ISERROR(VLOOKUP(L72,要素一覧!$A$1:$B$51,2,0)),"",VLOOKUP(L72,要素一覧!$A$1:$B$51,2,0))</f>
        <v/>
      </c>
      <c r="S72" s="3" t="str">
        <f t="shared" si="8"/>
        <v/>
      </c>
      <c r="T72" s="3" t="str">
        <f t="shared" si="9"/>
        <v/>
      </c>
      <c r="U72" s="3" t="str">
        <f t="shared" si="10"/>
        <v/>
      </c>
      <c r="V72" s="3" t="str">
        <f t="shared" si="7"/>
        <v/>
      </c>
      <c r="W72" t="str">
        <f>IF(AND(COUNTIF(T$2:T72,T72)=1,T72&gt;0),ROW(),"")</f>
        <v/>
      </c>
      <c r="X72" t="str">
        <f>IF(AND(COUNTIF(U$2:U72,U72)=1,U72&gt;0),ROW(),"")</f>
        <v/>
      </c>
      <c r="Y72" t="str">
        <f t="shared" si="13"/>
        <v/>
      </c>
      <c r="Z72" t="str">
        <f t="shared" si="13"/>
        <v/>
      </c>
      <c r="AA72">
        <v>71</v>
      </c>
      <c r="AB72" t="str">
        <f t="shared" si="14"/>
        <v/>
      </c>
      <c r="AC72" s="3"/>
      <c r="AD72" s="3"/>
      <c r="AE72" s="3"/>
    </row>
    <row r="73" spans="1:31" ht="21.95" customHeight="1">
      <c r="A73" s="30"/>
      <c r="B73" s="31"/>
      <c r="C73" s="496"/>
      <c r="D73" s="497"/>
      <c r="E73" s="468"/>
      <c r="F73" s="469"/>
      <c r="G73" s="58"/>
      <c r="H73" s="32"/>
      <c r="I73" s="38"/>
      <c r="J73" s="490" t="str">
        <f t="shared" si="11"/>
        <v/>
      </c>
      <c r="K73" s="491"/>
      <c r="L73" s="64"/>
      <c r="M73" s="87" t="str">
        <f t="shared" si="12"/>
        <v/>
      </c>
      <c r="N73" s="52"/>
      <c r="O73" s="52"/>
      <c r="P73" s="52"/>
      <c r="Q73" s="52"/>
      <c r="R73" s="3" t="str">
        <f>IF(ISERROR(VLOOKUP(L73,要素一覧!$A$1:$B$51,2,0)),"",VLOOKUP(L73,要素一覧!$A$1:$B$51,2,0))</f>
        <v/>
      </c>
      <c r="S73" s="3" t="str">
        <f t="shared" si="8"/>
        <v/>
      </c>
      <c r="T73" s="3" t="str">
        <f t="shared" si="9"/>
        <v/>
      </c>
      <c r="U73" s="3" t="str">
        <f t="shared" si="10"/>
        <v/>
      </c>
      <c r="V73" s="3" t="str">
        <f t="shared" si="7"/>
        <v/>
      </c>
      <c r="W73" t="str">
        <f>IF(AND(COUNTIF(T$2:T73,T73)=1,T73&gt;0),ROW(),"")</f>
        <v/>
      </c>
      <c r="X73" t="str">
        <f>IF(AND(COUNTIF(U$2:U73,U73)=1,U73&gt;0),ROW(),"")</f>
        <v/>
      </c>
      <c r="Y73" t="str">
        <f t="shared" si="13"/>
        <v/>
      </c>
      <c r="Z73" t="str">
        <f t="shared" si="13"/>
        <v/>
      </c>
      <c r="AA73">
        <v>72</v>
      </c>
      <c r="AB73" t="str">
        <f t="shared" si="14"/>
        <v/>
      </c>
      <c r="AC73" s="3"/>
      <c r="AD73" s="3"/>
      <c r="AE73" s="3"/>
    </row>
    <row r="74" spans="1:31" ht="21.95" customHeight="1">
      <c r="A74" s="30"/>
      <c r="B74" s="31"/>
      <c r="C74" s="496"/>
      <c r="D74" s="497"/>
      <c r="E74" s="468"/>
      <c r="F74" s="469"/>
      <c r="G74" s="58"/>
      <c r="H74" s="32"/>
      <c r="I74" s="38"/>
      <c r="J74" s="490" t="str">
        <f t="shared" si="11"/>
        <v/>
      </c>
      <c r="K74" s="491"/>
      <c r="L74" s="64"/>
      <c r="M74" s="87" t="str">
        <f t="shared" si="12"/>
        <v/>
      </c>
      <c r="N74" s="52"/>
      <c r="O74" s="52"/>
      <c r="P74" s="52"/>
      <c r="Q74" s="52"/>
      <c r="R74" s="3" t="str">
        <f>IF(ISERROR(VLOOKUP(L74,要素一覧!$A$1:$B$51,2,0)),"",VLOOKUP(L74,要素一覧!$A$1:$B$51,2,0))</f>
        <v/>
      </c>
      <c r="S74" s="3" t="str">
        <f t="shared" si="8"/>
        <v/>
      </c>
      <c r="T74" s="3" t="str">
        <f t="shared" si="9"/>
        <v/>
      </c>
      <c r="U74" s="3" t="str">
        <f t="shared" si="10"/>
        <v/>
      </c>
      <c r="V74" s="3" t="str">
        <f t="shared" si="7"/>
        <v/>
      </c>
      <c r="W74" t="str">
        <f>IF(AND(COUNTIF(T$2:T74,T74)=1,T74&gt;0),ROW(),"")</f>
        <v/>
      </c>
      <c r="X74" t="str">
        <f>IF(AND(COUNTIF(U$2:U74,U74)=1,U74&gt;0),ROW(),"")</f>
        <v/>
      </c>
      <c r="Y74" t="str">
        <f t="shared" si="13"/>
        <v/>
      </c>
      <c r="Z74" t="str">
        <f t="shared" si="13"/>
        <v/>
      </c>
      <c r="AA74">
        <v>73</v>
      </c>
      <c r="AB74" t="str">
        <f t="shared" si="14"/>
        <v/>
      </c>
      <c r="AC74" s="3"/>
      <c r="AD74" s="3"/>
      <c r="AE74" s="3"/>
    </row>
    <row r="75" spans="1:31" ht="21.95" customHeight="1">
      <c r="A75" s="30"/>
      <c r="B75" s="31"/>
      <c r="C75" s="496"/>
      <c r="D75" s="497"/>
      <c r="E75" s="468"/>
      <c r="F75" s="469"/>
      <c r="G75" s="58"/>
      <c r="H75" s="32"/>
      <c r="I75" s="38"/>
      <c r="J75" s="490" t="str">
        <f t="shared" si="11"/>
        <v/>
      </c>
      <c r="K75" s="491"/>
      <c r="L75" s="64"/>
      <c r="M75" s="87" t="str">
        <f t="shared" si="12"/>
        <v/>
      </c>
      <c r="N75" s="52"/>
      <c r="O75" s="52"/>
      <c r="P75" s="52"/>
      <c r="Q75" s="52"/>
      <c r="R75" s="3" t="str">
        <f>IF(ISERROR(VLOOKUP(L75,要素一覧!$A$1:$B$51,2,0)),"",VLOOKUP(L75,要素一覧!$A$1:$B$51,2,0))</f>
        <v/>
      </c>
      <c r="S75" s="3" t="str">
        <f t="shared" si="8"/>
        <v/>
      </c>
      <c r="T75" s="3" t="str">
        <f t="shared" si="9"/>
        <v/>
      </c>
      <c r="U75" s="3" t="str">
        <f t="shared" si="10"/>
        <v/>
      </c>
      <c r="V75" s="3" t="str">
        <f t="shared" si="7"/>
        <v/>
      </c>
      <c r="W75" t="str">
        <f>IF(AND(COUNTIF(T$2:T75,T75)=1,T75&gt;0),ROW(),"")</f>
        <v/>
      </c>
      <c r="X75" t="str">
        <f>IF(AND(COUNTIF(U$2:U75,U75)=1,U75&gt;0),ROW(),"")</f>
        <v/>
      </c>
      <c r="Y75" t="str">
        <f t="shared" si="13"/>
        <v/>
      </c>
      <c r="Z75" t="str">
        <f t="shared" si="13"/>
        <v/>
      </c>
      <c r="AA75">
        <v>74</v>
      </c>
      <c r="AB75" t="str">
        <f t="shared" si="14"/>
        <v/>
      </c>
      <c r="AC75" s="3"/>
      <c r="AD75" s="3"/>
      <c r="AE75" s="3"/>
    </row>
    <row r="76" spans="1:31" ht="21.95" customHeight="1" thickBot="1">
      <c r="A76" s="30"/>
      <c r="B76" s="31"/>
      <c r="C76" s="496"/>
      <c r="D76" s="497"/>
      <c r="E76" s="468"/>
      <c r="F76" s="469"/>
      <c r="G76" s="59"/>
      <c r="H76" s="35"/>
      <c r="I76" s="39"/>
      <c r="J76" s="501" t="str">
        <f t="shared" si="11"/>
        <v/>
      </c>
      <c r="K76" s="502"/>
      <c r="L76" s="64"/>
      <c r="M76" s="88" t="str">
        <f t="shared" si="12"/>
        <v/>
      </c>
      <c r="N76" s="52"/>
      <c r="O76" s="52"/>
      <c r="P76" s="52"/>
      <c r="Q76" s="52"/>
      <c r="R76" s="3" t="str">
        <f>IF(ISERROR(VLOOKUP(L76,要素一覧!$A$1:$B$51,2,0)),"",VLOOKUP(L76,要素一覧!$A$1:$B$51,2,0))</f>
        <v/>
      </c>
      <c r="S76" s="3" t="str">
        <f t="shared" si="8"/>
        <v/>
      </c>
      <c r="T76" s="3" t="str">
        <f t="shared" si="9"/>
        <v/>
      </c>
      <c r="U76" s="3" t="str">
        <f t="shared" si="10"/>
        <v/>
      </c>
      <c r="V76" s="3" t="str">
        <f t="shared" si="7"/>
        <v/>
      </c>
      <c r="W76" t="str">
        <f>IF(AND(COUNTIF(T$2:T76,T76)=1,T76&gt;0),ROW(),"")</f>
        <v/>
      </c>
      <c r="X76" t="str">
        <f>IF(AND(COUNTIF(U$2:U76,U76)=1,U76&gt;0),ROW(),"")</f>
        <v/>
      </c>
      <c r="Y76" t="str">
        <f t="shared" si="13"/>
        <v/>
      </c>
      <c r="Z76" t="str">
        <f t="shared" si="13"/>
        <v/>
      </c>
      <c r="AA76">
        <v>75</v>
      </c>
      <c r="AB76" t="str">
        <f t="shared" si="14"/>
        <v/>
      </c>
      <c r="AC76" s="3"/>
      <c r="AD76" s="3"/>
      <c r="AE76" s="3"/>
    </row>
    <row r="77" spans="1:31" ht="24.95" customHeight="1" thickBot="1">
      <c r="A77" s="5"/>
      <c r="B77" s="5"/>
      <c r="C77" s="5"/>
      <c r="D77" s="5"/>
      <c r="E77" s="5"/>
      <c r="F77" s="5"/>
      <c r="G77" s="12"/>
      <c r="H77" s="6"/>
      <c r="I77" s="11" t="s">
        <v>2</v>
      </c>
      <c r="J77" s="498">
        <f>SUM(J52:K76)</f>
        <v>0</v>
      </c>
      <c r="K77" s="499"/>
      <c r="L77" s="49"/>
      <c r="M77" s="5"/>
      <c r="N77" s="4"/>
      <c r="O77" s="13">
        <f>SUM(S52:S76)</f>
        <v>0</v>
      </c>
      <c r="P77" s="50"/>
      <c r="Q77" s="50"/>
      <c r="S77" s="3">
        <f t="shared" si="8"/>
        <v>0</v>
      </c>
      <c r="T77" s="13"/>
      <c r="U77" s="3"/>
      <c r="V77" s="3" t="str">
        <f t="shared" si="7"/>
        <v/>
      </c>
      <c r="W77" t="str">
        <f>IF(AND(COUNTIF(T$2:T77,T77)=1,T77&gt;0),ROW(),"")</f>
        <v/>
      </c>
      <c r="X77" t="str">
        <f>IF(AND(COUNTIF(U$2:U77,U77)=1,U77&gt;0),ROW(),"")</f>
        <v/>
      </c>
      <c r="Y77" t="str">
        <f t="shared" si="13"/>
        <v/>
      </c>
      <c r="Z77" t="str">
        <f t="shared" si="13"/>
        <v/>
      </c>
      <c r="AA77">
        <v>76</v>
      </c>
      <c r="AB77" t="str">
        <f t="shared" si="14"/>
        <v/>
      </c>
      <c r="AC77" s="13"/>
      <c r="AD77" s="13"/>
      <c r="AE77" s="13"/>
    </row>
    <row r="78" spans="1:31" ht="20.100000000000001" customHeight="1">
      <c r="A78" s="4"/>
      <c r="B78" s="4"/>
      <c r="C78" s="4"/>
      <c r="D78" s="503"/>
      <c r="E78" s="503"/>
      <c r="F78" s="503"/>
      <c r="G78" s="4"/>
      <c r="H78" s="4"/>
      <c r="I78" s="500" t="s">
        <v>32</v>
      </c>
      <c r="J78" s="500"/>
      <c r="K78" s="500"/>
      <c r="L78" s="500"/>
      <c r="M78" s="500"/>
      <c r="N78" s="68"/>
      <c r="P78" s="56"/>
      <c r="Q78" s="56"/>
      <c r="S78" s="3" t="str">
        <f t="shared" si="8"/>
        <v/>
      </c>
      <c r="U78" s="3"/>
      <c r="V78" s="3" t="str">
        <f t="shared" ref="V78:V141" si="15">IFERROR(IF(T78="",VALUE(CONCATENATE(LEFT(U78,3),RIGHT(U78,1))),VALUE(CONCATENATE(LEFT(T78,3),RIGHT(T78,1)))),"")</f>
        <v/>
      </c>
      <c r="W78" t="str">
        <f>IF(AND(COUNTIF(T$2:T78,T78)=1,T78&gt;0),ROW(),"")</f>
        <v/>
      </c>
      <c r="X78" t="str">
        <f>IF(AND(COUNTIF(U$2:U78,U78)=1,U78&gt;0),ROW(),"")</f>
        <v/>
      </c>
      <c r="Y78" t="str">
        <f t="shared" si="13"/>
        <v/>
      </c>
      <c r="Z78" t="str">
        <f t="shared" si="13"/>
        <v/>
      </c>
      <c r="AA78">
        <v>77</v>
      </c>
      <c r="AB78" t="str">
        <f t="shared" si="14"/>
        <v/>
      </c>
      <c r="AC78" s="13"/>
      <c r="AD78" s="13"/>
      <c r="AE78" s="13"/>
    </row>
    <row r="79" spans="1:31" ht="30" customHeight="1">
      <c r="A79" s="467" t="str">
        <f>総括書!A1</f>
        <v>2023年最新版</v>
      </c>
      <c r="B79" s="467"/>
      <c r="C79" s="467"/>
      <c r="E79" s="98" t="s">
        <v>26</v>
      </c>
      <c r="F79" s="98"/>
      <c r="G79" s="98"/>
      <c r="H79" s="98"/>
      <c r="I79" s="98"/>
      <c r="J79" s="98"/>
      <c r="K79" s="98"/>
      <c r="L79" s="98"/>
      <c r="M79" s="98"/>
      <c r="N79" s="66"/>
      <c r="V79" s="3" t="str">
        <f t="shared" si="15"/>
        <v/>
      </c>
      <c r="W79" t="s">
        <v>129</v>
      </c>
      <c r="Y79" t="str">
        <f t="shared" si="13"/>
        <v/>
      </c>
      <c r="Z79" t="str">
        <f t="shared" si="13"/>
        <v/>
      </c>
      <c r="AA79">
        <v>78</v>
      </c>
      <c r="AB79" t="str">
        <f t="shared" si="14"/>
        <v/>
      </c>
    </row>
    <row r="80" spans="1:31" ht="20.100000000000001" customHeight="1">
      <c r="B80" s="474" t="s">
        <v>51</v>
      </c>
      <c r="C80" s="474"/>
      <c r="D80" s="474"/>
      <c r="E80" s="10"/>
      <c r="F80" s="10"/>
      <c r="G80" s="10"/>
      <c r="H80" s="10"/>
      <c r="I80" s="10"/>
      <c r="J80" s="495">
        <f ca="1">総括書!$I$1</f>
        <v>45645</v>
      </c>
      <c r="K80" s="495"/>
      <c r="L80" s="495"/>
      <c r="M80" s="495"/>
      <c r="N80" s="67"/>
      <c r="V80" s="3" t="str">
        <f t="shared" si="15"/>
        <v/>
      </c>
      <c r="W80" t="str">
        <f>IF(AND(COUNTIF(T$2:T80,T80)=1,T80&gt;0),ROW(),"")</f>
        <v/>
      </c>
      <c r="X80" t="str">
        <f>IF(AND(COUNTIF(U$2:U80,U80)=1,U80&gt;0),ROW(),"")</f>
        <v/>
      </c>
      <c r="Y80" t="str">
        <f t="shared" si="13"/>
        <v/>
      </c>
      <c r="Z80" t="str">
        <f t="shared" si="13"/>
        <v/>
      </c>
      <c r="AA80">
        <v>79</v>
      </c>
      <c r="AB80" t="str">
        <f t="shared" si="14"/>
        <v/>
      </c>
    </row>
    <row r="81" spans="1:31" ht="15" customHeight="1">
      <c r="B81" s="506" t="s">
        <v>11</v>
      </c>
      <c r="C81" s="506"/>
      <c r="D81" s="506"/>
      <c r="E81" s="506"/>
      <c r="F81" s="506"/>
      <c r="G81" s="18"/>
      <c r="H81" s="14"/>
      <c r="I81" s="14"/>
      <c r="J81" s="14"/>
      <c r="K81" s="14"/>
      <c r="L81" s="14"/>
      <c r="M81" s="91"/>
      <c r="N81" s="46"/>
      <c r="V81" s="3" t="str">
        <f t="shared" si="15"/>
        <v/>
      </c>
      <c r="W81" t="str">
        <f>IF(AND(COUNTIF(T$2:T81,T81)=1,T81&gt;0),ROW(),"")</f>
        <v/>
      </c>
      <c r="X81" t="str">
        <f>IF(AND(COUNTIF(U$2:U81,U81)=1,U81&gt;0),ROW(),"")</f>
        <v/>
      </c>
      <c r="Y81" t="str">
        <f t="shared" si="13"/>
        <v/>
      </c>
      <c r="Z81" t="str">
        <f t="shared" si="13"/>
        <v/>
      </c>
      <c r="AA81">
        <v>80</v>
      </c>
      <c r="AB81" t="str">
        <f t="shared" si="14"/>
        <v/>
      </c>
    </row>
    <row r="82" spans="1:31" ht="30" customHeight="1">
      <c r="B82" s="506"/>
      <c r="C82" s="506"/>
      <c r="D82" s="506"/>
      <c r="E82" s="506"/>
      <c r="F82" s="506"/>
      <c r="G82" s="26" t="s">
        <v>7</v>
      </c>
      <c r="H82" s="483" t="str">
        <f>$H$4</f>
        <v/>
      </c>
      <c r="I82" s="483"/>
      <c r="J82" s="483"/>
      <c r="K82" s="483"/>
      <c r="L82" s="483"/>
      <c r="M82" s="484"/>
      <c r="N82" s="73"/>
      <c r="V82" s="3" t="str">
        <f t="shared" si="15"/>
        <v/>
      </c>
      <c r="W82" t="str">
        <f>IF(AND(COUNTIF(T$2:T82,T82)=1,T82&gt;0),ROW(),"")</f>
        <v/>
      </c>
      <c r="X82" t="str">
        <f>IF(AND(COUNTIF(U$2:U82,U82)=1,U82&gt;0),ROW(),"")</f>
        <v/>
      </c>
      <c r="Y82" t="str">
        <f t="shared" si="13"/>
        <v/>
      </c>
      <c r="Z82" t="str">
        <f t="shared" si="13"/>
        <v/>
      </c>
      <c r="AA82">
        <v>81</v>
      </c>
      <c r="AB82" t="str">
        <f t="shared" si="14"/>
        <v/>
      </c>
    </row>
    <row r="83" spans="1:31" ht="24.95" customHeight="1">
      <c r="F83" s="15"/>
      <c r="G83" s="25" t="s">
        <v>8</v>
      </c>
      <c r="H83" s="485" t="str">
        <f>$H$5</f>
        <v/>
      </c>
      <c r="I83" s="485"/>
      <c r="J83" s="485"/>
      <c r="K83" s="485"/>
      <c r="L83" s="485"/>
      <c r="M83" s="486"/>
      <c r="N83" s="69"/>
      <c r="V83" s="3" t="str">
        <f t="shared" si="15"/>
        <v/>
      </c>
      <c r="W83" t="str">
        <f>IF(AND(COUNTIF(T$2:T83,T83)=1,T83&gt;0),ROW(),"")</f>
        <v/>
      </c>
      <c r="X83" t="str">
        <f>IF(AND(COUNTIF(U$2:U83,U83)=1,U83&gt;0),ROW(),"")</f>
        <v/>
      </c>
      <c r="Y83" t="str">
        <f t="shared" si="13"/>
        <v/>
      </c>
      <c r="Z83" t="str">
        <f t="shared" si="13"/>
        <v/>
      </c>
      <c r="AA83">
        <v>82</v>
      </c>
      <c r="AB83" t="str">
        <f t="shared" si="14"/>
        <v/>
      </c>
    </row>
    <row r="84" spans="1:31" ht="24.95" customHeight="1">
      <c r="F84" s="16"/>
      <c r="G84" s="23"/>
      <c r="H84" s="487"/>
      <c r="I84" s="487"/>
      <c r="J84" s="487"/>
      <c r="K84" s="487"/>
      <c r="L84" s="487"/>
      <c r="M84" s="89" t="s">
        <v>50</v>
      </c>
      <c r="N84" s="70"/>
      <c r="V84" s="3" t="str">
        <f t="shared" si="15"/>
        <v/>
      </c>
      <c r="W84" t="str">
        <f>IF(AND(COUNTIF(T$2:T84,T84)=1,T84&gt;0),ROW(),"")</f>
        <v/>
      </c>
      <c r="X84" t="str">
        <f>IF(AND(COUNTIF(U$2:U84,U84)=1,U84&gt;0),ROW(),"")</f>
        <v/>
      </c>
      <c r="Y84" t="str">
        <f t="shared" si="13"/>
        <v/>
      </c>
      <c r="Z84" t="str">
        <f t="shared" si="13"/>
        <v/>
      </c>
      <c r="AA84">
        <v>83</v>
      </c>
      <c r="AB84" t="str">
        <f t="shared" si="14"/>
        <v/>
      </c>
    </row>
    <row r="85" spans="1:31" ht="20.100000000000001" customHeight="1">
      <c r="F85" s="17"/>
      <c r="G85" s="24" t="s">
        <v>24</v>
      </c>
      <c r="H85" s="494" t="str">
        <f>$H$7</f>
        <v/>
      </c>
      <c r="I85" s="494"/>
      <c r="J85" s="494"/>
      <c r="K85" s="494"/>
      <c r="L85" s="494"/>
      <c r="M85" s="90"/>
      <c r="N85" s="71"/>
      <c r="V85" s="3" t="str">
        <f t="shared" si="15"/>
        <v/>
      </c>
      <c r="W85" t="str">
        <f>IF(AND(COUNTIF(T$2:T85,T85)=1,T85&gt;0),ROW(),"")</f>
        <v/>
      </c>
      <c r="X85" t="str">
        <f>IF(AND(COUNTIF(U$2:U85,U85)=1,U85&gt;0),ROW(),"")</f>
        <v/>
      </c>
      <c r="Y85" t="str">
        <f t="shared" si="13"/>
        <v/>
      </c>
      <c r="Z85" t="str">
        <f t="shared" si="13"/>
        <v/>
      </c>
      <c r="AA85">
        <v>84</v>
      </c>
      <c r="AB85" t="str">
        <f t="shared" si="14"/>
        <v/>
      </c>
    </row>
    <row r="86" spans="1:31" ht="20.100000000000001" customHeight="1">
      <c r="A86" s="481" t="s">
        <v>25</v>
      </c>
      <c r="B86" s="482"/>
      <c r="C86" s="97" t="str">
        <f>$C$8</f>
        <v/>
      </c>
      <c r="D86" s="10"/>
      <c r="E86" s="10"/>
      <c r="F86" s="10"/>
      <c r="G86" s="10"/>
      <c r="H86" s="10"/>
      <c r="I86" s="10"/>
      <c r="J86" s="10"/>
      <c r="K86" s="10"/>
      <c r="L86" s="10"/>
      <c r="M86" s="10"/>
      <c r="N86" s="10"/>
      <c r="R86" s="3"/>
      <c r="V86" s="3" t="str">
        <f t="shared" si="15"/>
        <v/>
      </c>
      <c r="W86" t="str">
        <f>IF(AND(COUNTIF(T$2:T86,T86)=1,T86&gt;0),ROW(),"")</f>
        <v/>
      </c>
      <c r="X86" t="str">
        <f>IF(AND(COUNTIF(U$2:U86,U86)=1,U86&gt;0),ROW(),"")</f>
        <v/>
      </c>
      <c r="Y86" t="str">
        <f t="shared" si="13"/>
        <v/>
      </c>
      <c r="Z86" t="str">
        <f t="shared" si="13"/>
        <v/>
      </c>
      <c r="AA86">
        <v>85</v>
      </c>
      <c r="AB86" t="str">
        <f t="shared" si="14"/>
        <v/>
      </c>
    </row>
    <row r="87" spans="1:31" ht="15" customHeight="1">
      <c r="A87" s="507" t="s">
        <v>29</v>
      </c>
      <c r="B87" s="508"/>
      <c r="C87" s="475" t="str">
        <f>$C$9</f>
        <v/>
      </c>
      <c r="D87" s="476"/>
      <c r="E87" s="476"/>
      <c r="F87" s="476"/>
      <c r="G87" s="476"/>
      <c r="H87" s="476"/>
      <c r="I87" s="476"/>
      <c r="J87" s="476"/>
      <c r="K87" s="476"/>
      <c r="L87" s="476"/>
      <c r="M87" s="477"/>
      <c r="N87" s="72"/>
      <c r="V87" s="3" t="str">
        <f t="shared" si="15"/>
        <v/>
      </c>
      <c r="W87" t="str">
        <f>IF(AND(COUNTIF(T$2:T87,T87)=1,T87&gt;0),ROW(),"")</f>
        <v/>
      </c>
      <c r="X87" t="str">
        <f>IF(AND(COUNTIF(U$2:U87,U87)=1,U87&gt;0),ROW(),"")</f>
        <v/>
      </c>
      <c r="Y87" t="str">
        <f t="shared" si="13"/>
        <v/>
      </c>
      <c r="Z87" t="str">
        <f t="shared" si="13"/>
        <v/>
      </c>
      <c r="AA87">
        <v>86</v>
      </c>
      <c r="AB87" t="str">
        <f t="shared" si="14"/>
        <v/>
      </c>
    </row>
    <row r="88" spans="1:31" ht="15" customHeight="1">
      <c r="A88" s="509"/>
      <c r="B88" s="510"/>
      <c r="C88" s="478"/>
      <c r="D88" s="479"/>
      <c r="E88" s="479"/>
      <c r="F88" s="479"/>
      <c r="G88" s="479"/>
      <c r="H88" s="479"/>
      <c r="I88" s="479"/>
      <c r="J88" s="479"/>
      <c r="K88" s="479"/>
      <c r="L88" s="479"/>
      <c r="M88" s="480"/>
      <c r="N88" s="72"/>
      <c r="V88" s="3" t="str">
        <f t="shared" si="15"/>
        <v/>
      </c>
      <c r="W88" t="str">
        <f>IF(AND(COUNTIF(T$2:T88,T88)=1,T88&gt;0),ROW(),"")</f>
        <v/>
      </c>
      <c r="X88" t="str">
        <f>IF(AND(COUNTIF(U$2:U88,U88)=1,U88&gt;0),ROW(),"")</f>
        <v/>
      </c>
      <c r="Y88" t="str">
        <f t="shared" si="13"/>
        <v/>
      </c>
      <c r="Z88" t="str">
        <f t="shared" si="13"/>
        <v/>
      </c>
      <c r="AA88">
        <v>87</v>
      </c>
      <c r="AB88" t="str">
        <f t="shared" si="14"/>
        <v/>
      </c>
    </row>
    <row r="89" spans="1:31" ht="15" customHeight="1">
      <c r="A89" s="4"/>
      <c r="B89" s="4"/>
      <c r="C89" s="7"/>
      <c r="D89" s="7"/>
      <c r="E89" s="7"/>
      <c r="F89" s="7"/>
      <c r="G89" s="7"/>
      <c r="H89" s="7"/>
      <c r="I89" s="7"/>
      <c r="J89" s="7"/>
      <c r="K89" s="7"/>
      <c r="L89" s="7"/>
      <c r="M89" s="9" t="s">
        <v>35</v>
      </c>
      <c r="N89" s="8"/>
      <c r="O89" s="2"/>
      <c r="P89" s="2"/>
      <c r="Q89" s="2"/>
      <c r="R89" s="2"/>
      <c r="S89" s="2"/>
      <c r="T89" s="2"/>
      <c r="U89" s="2"/>
      <c r="V89" s="3" t="str">
        <f t="shared" si="15"/>
        <v/>
      </c>
      <c r="W89" t="str">
        <f>IF(AND(COUNTIF(T$2:T89,T89)=1,T89&gt;0),ROW(),"")</f>
        <v/>
      </c>
      <c r="X89" t="str">
        <f>IF(AND(COUNTIF(U$2:U89,U89)=1,U89&gt;0),ROW(),"")</f>
        <v/>
      </c>
      <c r="Y89" t="str">
        <f t="shared" si="13"/>
        <v/>
      </c>
      <c r="Z89" t="str">
        <f t="shared" si="13"/>
        <v/>
      </c>
      <c r="AA89">
        <v>88</v>
      </c>
      <c r="AB89" t="str">
        <f t="shared" si="14"/>
        <v/>
      </c>
      <c r="AC89" s="2"/>
      <c r="AD89" s="2"/>
      <c r="AE89" s="2"/>
    </row>
    <row r="90" spans="1:31" ht="24.95" customHeight="1">
      <c r="A90" s="19" t="s">
        <v>14</v>
      </c>
      <c r="B90" s="20" t="s">
        <v>15</v>
      </c>
      <c r="C90" s="511" t="s">
        <v>5</v>
      </c>
      <c r="D90" s="512"/>
      <c r="E90" s="513" t="s">
        <v>16</v>
      </c>
      <c r="F90" s="514"/>
      <c r="G90" s="22" t="s">
        <v>4</v>
      </c>
      <c r="H90" s="22" t="s">
        <v>6</v>
      </c>
      <c r="I90" s="21" t="s">
        <v>3</v>
      </c>
      <c r="J90" s="504" t="s">
        <v>1</v>
      </c>
      <c r="K90" s="505"/>
      <c r="L90" s="48" t="s">
        <v>9</v>
      </c>
      <c r="M90" s="85" t="s">
        <v>10</v>
      </c>
      <c r="N90" s="51" t="s">
        <v>95</v>
      </c>
      <c r="O90" s="51" t="s">
        <v>49</v>
      </c>
      <c r="P90" s="51" t="s">
        <v>89</v>
      </c>
      <c r="Q90" s="51" t="s">
        <v>125</v>
      </c>
      <c r="R90" s="55" t="s">
        <v>86</v>
      </c>
      <c r="S90" s="2" t="s">
        <v>128</v>
      </c>
      <c r="T90" s="1"/>
      <c r="U90" s="1"/>
      <c r="V90" s="3" t="str">
        <f t="shared" si="15"/>
        <v/>
      </c>
      <c r="W90" t="str">
        <f>IF(AND(COUNTIF(T$2:T90,T90)=1,T90&gt;0),ROW(),"")</f>
        <v/>
      </c>
      <c r="X90" t="str">
        <f>IF(AND(COUNTIF(U$2:U90,U90)=1,U90&gt;0),ROW(),"")</f>
        <v/>
      </c>
      <c r="Y90" t="str">
        <f t="shared" si="13"/>
        <v/>
      </c>
      <c r="Z90" t="str">
        <f t="shared" si="13"/>
        <v/>
      </c>
      <c r="AA90">
        <v>89</v>
      </c>
      <c r="AB90" t="str">
        <f t="shared" si="14"/>
        <v/>
      </c>
      <c r="AC90" s="1"/>
      <c r="AD90" s="1"/>
      <c r="AE90" s="1"/>
    </row>
    <row r="91" spans="1:31" ht="21.95" customHeight="1">
      <c r="A91" s="27"/>
      <c r="B91" s="28"/>
      <c r="C91" s="492"/>
      <c r="D91" s="493"/>
      <c r="E91" s="472"/>
      <c r="F91" s="473"/>
      <c r="G91" s="57"/>
      <c r="H91" s="29"/>
      <c r="I91" s="36"/>
      <c r="J91" s="488" t="str">
        <f>IF(G91="","",CHOOSE($N$5,ROUND(G91*I91*IF(N91="",1,N91),0),ROUNDDOWN(G91*I91*IF(N91="",1,N91),0),ROUNDUP(G91*I91*IF(N91="",1,N91),0))*CHOOSE($O$5,1,1/1.08)+P91)</f>
        <v/>
      </c>
      <c r="K91" s="489"/>
      <c r="L91" s="63"/>
      <c r="M91" s="86" t="str">
        <f>IF(OR(G91="",N91=""),"",IF(N91=INT(N91),CONCATENATE(N91,"日間"),CONCATENATE(ROUND(N91,2),"ヶ月間")))</f>
        <v/>
      </c>
      <c r="N91" s="52"/>
      <c r="O91" s="52"/>
      <c r="P91" s="52"/>
      <c r="Q91" s="52"/>
      <c r="R91" s="3" t="str">
        <f>IF(ISERROR(VLOOKUP(L91,要素一覧!$A$1:$B$51,2,0)),"",VLOOKUP(L91,要素一覧!$A$1:$B$51,2,0))</f>
        <v/>
      </c>
      <c r="S91" s="3" t="str">
        <f t="shared" ref="S91" si="16">IF(J91="","",IF(O91=1,G91*32.1,O91))</f>
        <v/>
      </c>
      <c r="T91" s="3" t="str">
        <f t="shared" ref="T91:T115" si="17">IF(L91="","",IF(J91=O91,"",VALUE(CONCATENATE(L91,1,IF(Q91="",0,Q91)))))</f>
        <v/>
      </c>
      <c r="U91" s="3" t="str">
        <f t="shared" ref="U91:U115" si="18">IF(AND(L91&lt;&gt;"",O91&gt;0),VALUE(CONCATENATE(L91,2,IF(Q91="",0,Q91))),"")</f>
        <v/>
      </c>
      <c r="V91" s="3" t="str">
        <f t="shared" si="15"/>
        <v/>
      </c>
      <c r="W91" t="str">
        <f>IF(AND(COUNTIF(T$2:T91,T91)=1,T91&gt;0),ROW(),"")</f>
        <v/>
      </c>
      <c r="X91" t="str">
        <f>IF(AND(COUNTIF(U$2:U91,U91)=1,U91&gt;0),ROW(),"")</f>
        <v/>
      </c>
      <c r="Y91" t="str">
        <f t="shared" si="13"/>
        <v/>
      </c>
      <c r="Z91" t="str">
        <f t="shared" si="13"/>
        <v/>
      </c>
      <c r="AA91">
        <v>90</v>
      </c>
      <c r="AB91" t="str">
        <f t="shared" si="14"/>
        <v/>
      </c>
      <c r="AC91" s="3"/>
      <c r="AD91" s="3"/>
      <c r="AE91" s="3"/>
    </row>
    <row r="92" spans="1:31" ht="21.95" customHeight="1">
      <c r="A92" s="27"/>
      <c r="B92" s="31"/>
      <c r="C92" s="470"/>
      <c r="D92" s="471"/>
      <c r="E92" s="468"/>
      <c r="F92" s="469"/>
      <c r="G92" s="58"/>
      <c r="H92" s="32"/>
      <c r="I92" s="37"/>
      <c r="J92" s="490" t="str">
        <f t="shared" ref="J92:J115" si="19">IF(G92="","",CHOOSE($N$5,ROUND(G92*I92*IF(N92="",1,N92),0),ROUNDDOWN(G92*I92*IF(N92="",1,N92),0),ROUNDUP(G92*I92*IF(N92="",1,N92),0))*CHOOSE($O$5,1,1/1.08)+P92)</f>
        <v/>
      </c>
      <c r="K92" s="491"/>
      <c r="L92" s="64"/>
      <c r="M92" s="87" t="str">
        <f t="shared" ref="M92:M115" si="20">IF(OR(G92="",N92=""),"",IF(N92=INT(N92),CONCATENATE(N92,"日間"),CONCATENATE(ROUND(N92,2),"ヶ月間")))</f>
        <v/>
      </c>
      <c r="N92" s="52"/>
      <c r="O92" s="52"/>
      <c r="P92" s="52"/>
      <c r="Q92" s="52"/>
      <c r="R92" s="3" t="str">
        <f>IF(ISERROR(VLOOKUP(L92,要素一覧!$A$1:$B$51,2,0)),"",VLOOKUP(L92,要素一覧!$A$1:$B$51,2,0))</f>
        <v/>
      </c>
      <c r="S92" s="3" t="str">
        <f t="shared" si="8"/>
        <v/>
      </c>
      <c r="T92" s="3" t="str">
        <f t="shared" si="17"/>
        <v/>
      </c>
      <c r="U92" s="3" t="str">
        <f t="shared" si="18"/>
        <v/>
      </c>
      <c r="V92" s="3" t="str">
        <f t="shared" si="15"/>
        <v/>
      </c>
      <c r="W92" t="str">
        <f>IF(AND(COUNTIF(T$2:T92,T92)=1,T92&gt;0),ROW(),"")</f>
        <v/>
      </c>
      <c r="X92" t="str">
        <f>IF(AND(COUNTIF(U$2:U92,U92)=1,U92&gt;0),ROW(),"")</f>
        <v/>
      </c>
      <c r="Y92" t="str">
        <f t="shared" si="13"/>
        <v/>
      </c>
      <c r="Z92" t="str">
        <f t="shared" si="13"/>
        <v/>
      </c>
      <c r="AA92">
        <v>91</v>
      </c>
      <c r="AB92" t="str">
        <f t="shared" si="14"/>
        <v/>
      </c>
      <c r="AC92" s="3"/>
      <c r="AD92" s="3"/>
      <c r="AE92" s="3"/>
    </row>
    <row r="93" spans="1:31" ht="21.95" customHeight="1">
      <c r="A93" s="27"/>
      <c r="B93" s="31"/>
      <c r="C93" s="470"/>
      <c r="D93" s="471"/>
      <c r="E93" s="468"/>
      <c r="F93" s="469"/>
      <c r="G93" s="58"/>
      <c r="H93" s="32"/>
      <c r="I93" s="37"/>
      <c r="J93" s="490" t="str">
        <f t="shared" si="19"/>
        <v/>
      </c>
      <c r="K93" s="491"/>
      <c r="L93" s="64"/>
      <c r="M93" s="87" t="str">
        <f t="shared" si="20"/>
        <v/>
      </c>
      <c r="N93" s="52"/>
      <c r="O93" s="52"/>
      <c r="P93" s="52"/>
      <c r="Q93" s="52"/>
      <c r="R93" s="3" t="str">
        <f>IF(ISERROR(VLOOKUP(L93,要素一覧!$A$1:$B$51,2,0)),"",VLOOKUP(L93,要素一覧!$A$1:$B$51,2,0))</f>
        <v/>
      </c>
      <c r="S93" s="3" t="str">
        <f t="shared" si="8"/>
        <v/>
      </c>
      <c r="T93" s="3" t="str">
        <f t="shared" si="17"/>
        <v/>
      </c>
      <c r="U93" s="3" t="str">
        <f t="shared" si="18"/>
        <v/>
      </c>
      <c r="V93" s="3" t="str">
        <f t="shared" si="15"/>
        <v/>
      </c>
      <c r="W93" t="str">
        <f>IF(AND(COUNTIF(T$2:T93,T93)=1,T93&gt;0),ROW(),"")</f>
        <v/>
      </c>
      <c r="X93" t="str">
        <f>IF(AND(COUNTIF(U$2:U93,U93)=1,U93&gt;0),ROW(),"")</f>
        <v/>
      </c>
      <c r="Y93" t="str">
        <f t="shared" si="13"/>
        <v/>
      </c>
      <c r="Z93" t="str">
        <f t="shared" si="13"/>
        <v/>
      </c>
      <c r="AA93">
        <v>92</v>
      </c>
      <c r="AB93" t="str">
        <f t="shared" si="14"/>
        <v/>
      </c>
      <c r="AC93" s="3"/>
      <c r="AD93" s="3"/>
      <c r="AE93" s="3"/>
    </row>
    <row r="94" spans="1:31" ht="21.95" customHeight="1">
      <c r="A94" s="27"/>
      <c r="B94" s="31"/>
      <c r="C94" s="470"/>
      <c r="D94" s="471"/>
      <c r="E94" s="468"/>
      <c r="F94" s="469"/>
      <c r="G94" s="58"/>
      <c r="H94" s="32"/>
      <c r="I94" s="37"/>
      <c r="J94" s="490" t="str">
        <f t="shared" si="19"/>
        <v/>
      </c>
      <c r="K94" s="491"/>
      <c r="L94" s="64"/>
      <c r="M94" s="87" t="str">
        <f t="shared" si="20"/>
        <v/>
      </c>
      <c r="N94" s="52"/>
      <c r="O94" s="52"/>
      <c r="P94" s="52"/>
      <c r="Q94" s="52"/>
      <c r="R94" s="3" t="str">
        <f>IF(ISERROR(VLOOKUP(L94,要素一覧!$A$1:$B$51,2,0)),"",VLOOKUP(L94,要素一覧!$A$1:$B$51,2,0))</f>
        <v/>
      </c>
      <c r="S94" s="3" t="str">
        <f t="shared" si="8"/>
        <v/>
      </c>
      <c r="T94" s="3" t="str">
        <f t="shared" si="17"/>
        <v/>
      </c>
      <c r="U94" s="3" t="str">
        <f t="shared" si="18"/>
        <v/>
      </c>
      <c r="V94" s="3" t="str">
        <f t="shared" si="15"/>
        <v/>
      </c>
      <c r="W94" t="str">
        <f>IF(AND(COUNTIF(T$2:T94,T94)=1,T94&gt;0),ROW(),"")</f>
        <v/>
      </c>
      <c r="X94" t="str">
        <f>IF(AND(COUNTIF(U$2:U94,U94)=1,U94&gt;0),ROW(),"")</f>
        <v/>
      </c>
      <c r="Y94" t="str">
        <f t="shared" si="13"/>
        <v/>
      </c>
      <c r="Z94" t="str">
        <f t="shared" si="13"/>
        <v/>
      </c>
      <c r="AA94">
        <v>93</v>
      </c>
      <c r="AB94" t="str">
        <f t="shared" si="14"/>
        <v/>
      </c>
      <c r="AC94" s="3"/>
      <c r="AD94" s="3"/>
      <c r="AE94" s="3"/>
    </row>
    <row r="95" spans="1:31" ht="21.95" customHeight="1">
      <c r="A95" s="27"/>
      <c r="B95" s="31"/>
      <c r="C95" s="470"/>
      <c r="D95" s="471"/>
      <c r="E95" s="468"/>
      <c r="F95" s="469"/>
      <c r="G95" s="58"/>
      <c r="H95" s="32"/>
      <c r="I95" s="37"/>
      <c r="J95" s="490" t="str">
        <f t="shared" si="19"/>
        <v/>
      </c>
      <c r="K95" s="491"/>
      <c r="L95" s="64"/>
      <c r="M95" s="87" t="str">
        <f t="shared" si="20"/>
        <v/>
      </c>
      <c r="N95" s="52"/>
      <c r="O95" s="52"/>
      <c r="P95" s="52"/>
      <c r="Q95" s="52"/>
      <c r="R95" s="3" t="str">
        <f>IF(ISERROR(VLOOKUP(L95,要素一覧!$A$1:$B$51,2,0)),"",VLOOKUP(L95,要素一覧!$A$1:$B$51,2,0))</f>
        <v/>
      </c>
      <c r="S95" s="3" t="str">
        <f t="shared" si="8"/>
        <v/>
      </c>
      <c r="T95" s="3" t="str">
        <f t="shared" si="17"/>
        <v/>
      </c>
      <c r="U95" s="3" t="str">
        <f t="shared" si="18"/>
        <v/>
      </c>
      <c r="V95" s="3" t="str">
        <f t="shared" si="15"/>
        <v/>
      </c>
      <c r="W95" t="str">
        <f>IF(AND(COUNTIF(T$2:T95,T95)=1,T95&gt;0),ROW(),"")</f>
        <v/>
      </c>
      <c r="X95" t="str">
        <f>IF(AND(COUNTIF(U$2:U95,U95)=1,U95&gt;0),ROW(),"")</f>
        <v/>
      </c>
      <c r="Y95" t="str">
        <f t="shared" si="13"/>
        <v/>
      </c>
      <c r="Z95" t="str">
        <f t="shared" si="13"/>
        <v/>
      </c>
      <c r="AA95">
        <v>94</v>
      </c>
      <c r="AB95" t="str">
        <f t="shared" si="14"/>
        <v/>
      </c>
      <c r="AC95" s="3"/>
      <c r="AD95" s="3"/>
      <c r="AE95" s="3"/>
    </row>
    <row r="96" spans="1:31" ht="21.95" customHeight="1">
      <c r="A96" s="27"/>
      <c r="B96" s="31"/>
      <c r="C96" s="470"/>
      <c r="D96" s="471"/>
      <c r="E96" s="468"/>
      <c r="F96" s="469"/>
      <c r="G96" s="58"/>
      <c r="H96" s="32"/>
      <c r="I96" s="37"/>
      <c r="J96" s="490" t="str">
        <f t="shared" si="19"/>
        <v/>
      </c>
      <c r="K96" s="491"/>
      <c r="L96" s="64"/>
      <c r="M96" s="87" t="str">
        <f t="shared" si="20"/>
        <v/>
      </c>
      <c r="N96" s="52"/>
      <c r="O96" s="52"/>
      <c r="P96" s="52"/>
      <c r="Q96" s="52"/>
      <c r="R96" s="3" t="str">
        <f>IF(ISERROR(VLOOKUP(L96,要素一覧!$A$1:$B$51,2,0)),"",VLOOKUP(L96,要素一覧!$A$1:$B$51,2,0))</f>
        <v/>
      </c>
      <c r="S96" s="3" t="str">
        <f t="shared" si="8"/>
        <v/>
      </c>
      <c r="T96" s="3" t="str">
        <f t="shared" si="17"/>
        <v/>
      </c>
      <c r="U96" s="3" t="str">
        <f t="shared" si="18"/>
        <v/>
      </c>
      <c r="V96" s="3" t="str">
        <f t="shared" si="15"/>
        <v/>
      </c>
      <c r="W96" t="str">
        <f>IF(AND(COUNTIF(T$2:T96,T96)=1,T96&gt;0),ROW(),"")</f>
        <v/>
      </c>
      <c r="X96" t="str">
        <f>IF(AND(COUNTIF(U$2:U96,U96)=1,U96&gt;0),ROW(),"")</f>
        <v/>
      </c>
      <c r="Y96" t="str">
        <f t="shared" si="13"/>
        <v/>
      </c>
      <c r="Z96" t="str">
        <f t="shared" si="13"/>
        <v/>
      </c>
      <c r="AA96">
        <v>95</v>
      </c>
      <c r="AB96" t="str">
        <f t="shared" si="14"/>
        <v/>
      </c>
      <c r="AC96" s="3"/>
      <c r="AD96" s="3"/>
      <c r="AE96" s="3"/>
    </row>
    <row r="97" spans="1:31" ht="21.95" customHeight="1">
      <c r="A97" s="27"/>
      <c r="B97" s="31"/>
      <c r="C97" s="470"/>
      <c r="D97" s="471"/>
      <c r="E97" s="468"/>
      <c r="F97" s="469"/>
      <c r="G97" s="58"/>
      <c r="H97" s="32"/>
      <c r="I97" s="37"/>
      <c r="J97" s="490" t="str">
        <f t="shared" si="19"/>
        <v/>
      </c>
      <c r="K97" s="491"/>
      <c r="L97" s="64"/>
      <c r="M97" s="87" t="str">
        <f t="shared" si="20"/>
        <v/>
      </c>
      <c r="N97" s="52"/>
      <c r="O97" s="52"/>
      <c r="P97" s="52"/>
      <c r="Q97" s="52"/>
      <c r="R97" s="3" t="str">
        <f>IF(ISERROR(VLOOKUP(L97,要素一覧!$A$1:$B$51,2,0)),"",VLOOKUP(L97,要素一覧!$A$1:$B$51,2,0))</f>
        <v/>
      </c>
      <c r="S97" s="3" t="str">
        <f t="shared" si="8"/>
        <v/>
      </c>
      <c r="T97" s="3" t="str">
        <f t="shared" si="17"/>
        <v/>
      </c>
      <c r="U97" s="3" t="str">
        <f t="shared" si="18"/>
        <v/>
      </c>
      <c r="V97" s="3" t="str">
        <f t="shared" si="15"/>
        <v/>
      </c>
      <c r="W97" t="str">
        <f>IF(AND(COUNTIF(T$2:T97,T97)=1,T97&gt;0),ROW(),"")</f>
        <v/>
      </c>
      <c r="X97" t="str">
        <f>IF(AND(COUNTIF(U$2:U97,U97)=1,U97&gt;0),ROW(),"")</f>
        <v/>
      </c>
      <c r="Y97" t="str">
        <f t="shared" si="13"/>
        <v/>
      </c>
      <c r="Z97" t="str">
        <f t="shared" si="13"/>
        <v/>
      </c>
      <c r="AA97">
        <v>96</v>
      </c>
      <c r="AB97" t="str">
        <f t="shared" si="14"/>
        <v/>
      </c>
      <c r="AC97" s="3"/>
      <c r="AD97" s="3"/>
      <c r="AE97" s="3"/>
    </row>
    <row r="98" spans="1:31" ht="21.95" customHeight="1">
      <c r="A98" s="27"/>
      <c r="B98" s="31"/>
      <c r="C98" s="470"/>
      <c r="D98" s="471"/>
      <c r="E98" s="468"/>
      <c r="F98" s="469"/>
      <c r="G98" s="58"/>
      <c r="H98" s="32"/>
      <c r="I98" s="37"/>
      <c r="J98" s="490" t="str">
        <f t="shared" si="19"/>
        <v/>
      </c>
      <c r="K98" s="491"/>
      <c r="L98" s="64"/>
      <c r="M98" s="87" t="str">
        <f t="shared" si="20"/>
        <v/>
      </c>
      <c r="N98" s="52"/>
      <c r="O98" s="52"/>
      <c r="P98" s="52"/>
      <c r="Q98" s="52"/>
      <c r="R98" s="3" t="str">
        <f>IF(ISERROR(VLOOKUP(L98,要素一覧!$A$1:$B$51,2,0)),"",VLOOKUP(L98,要素一覧!$A$1:$B$51,2,0))</f>
        <v/>
      </c>
      <c r="S98" s="3" t="str">
        <f t="shared" si="8"/>
        <v/>
      </c>
      <c r="T98" s="3" t="str">
        <f t="shared" si="17"/>
        <v/>
      </c>
      <c r="U98" s="3" t="str">
        <f t="shared" si="18"/>
        <v/>
      </c>
      <c r="V98" s="3" t="str">
        <f t="shared" si="15"/>
        <v/>
      </c>
      <c r="W98" t="str">
        <f>IF(AND(COUNTIF(T$2:T98,T98)=1,T98&gt;0),ROW(),"")</f>
        <v/>
      </c>
      <c r="X98" t="str">
        <f>IF(AND(COUNTIF(U$2:U98,U98)=1,U98&gt;0),ROW(),"")</f>
        <v/>
      </c>
      <c r="Y98" t="str">
        <f t="shared" si="13"/>
        <v/>
      </c>
      <c r="Z98" t="str">
        <f t="shared" si="13"/>
        <v/>
      </c>
      <c r="AA98">
        <v>97</v>
      </c>
      <c r="AB98" t="str">
        <f t="shared" si="14"/>
        <v/>
      </c>
      <c r="AC98" s="3"/>
      <c r="AD98" s="3"/>
      <c r="AE98" s="3"/>
    </row>
    <row r="99" spans="1:31" ht="21.95" customHeight="1">
      <c r="A99" s="30"/>
      <c r="B99" s="31"/>
      <c r="C99" s="470"/>
      <c r="D99" s="471"/>
      <c r="E99" s="468"/>
      <c r="F99" s="469"/>
      <c r="G99" s="58"/>
      <c r="H99" s="32"/>
      <c r="I99" s="37"/>
      <c r="J99" s="490" t="str">
        <f t="shared" si="19"/>
        <v/>
      </c>
      <c r="K99" s="491"/>
      <c r="L99" s="64"/>
      <c r="M99" s="87" t="str">
        <f t="shared" si="20"/>
        <v/>
      </c>
      <c r="N99" s="52"/>
      <c r="O99" s="52"/>
      <c r="P99" s="52"/>
      <c r="Q99" s="52"/>
      <c r="R99" s="3" t="str">
        <f>IF(ISERROR(VLOOKUP(L99,要素一覧!$A$1:$B$51,2,0)),"",VLOOKUP(L99,要素一覧!$A$1:$B$51,2,0))</f>
        <v/>
      </c>
      <c r="S99" s="3" t="str">
        <f t="shared" si="8"/>
        <v/>
      </c>
      <c r="T99" s="3" t="str">
        <f t="shared" si="17"/>
        <v/>
      </c>
      <c r="U99" s="3" t="str">
        <f t="shared" si="18"/>
        <v/>
      </c>
      <c r="V99" s="3" t="str">
        <f t="shared" si="15"/>
        <v/>
      </c>
      <c r="W99" t="str">
        <f>IF(AND(COUNTIF(T$2:T99,T99)=1,T99&gt;0),ROW(),"")</f>
        <v/>
      </c>
      <c r="X99" t="str">
        <f>IF(AND(COUNTIF(U$2:U99,U99)=1,U99&gt;0),ROW(),"")</f>
        <v/>
      </c>
      <c r="Y99" t="str">
        <f t="shared" si="13"/>
        <v/>
      </c>
      <c r="Z99" t="str">
        <f t="shared" si="13"/>
        <v/>
      </c>
      <c r="AA99">
        <v>98</v>
      </c>
      <c r="AB99" t="str">
        <f t="shared" si="14"/>
        <v/>
      </c>
      <c r="AC99" s="3"/>
      <c r="AD99" s="3"/>
      <c r="AE99" s="3"/>
    </row>
    <row r="100" spans="1:31" ht="21.95" customHeight="1">
      <c r="A100" s="30"/>
      <c r="B100" s="31"/>
      <c r="C100" s="470"/>
      <c r="D100" s="471"/>
      <c r="E100" s="468"/>
      <c r="F100" s="469"/>
      <c r="G100" s="58"/>
      <c r="H100" s="32"/>
      <c r="I100" s="37"/>
      <c r="J100" s="490" t="str">
        <f t="shared" si="19"/>
        <v/>
      </c>
      <c r="K100" s="491"/>
      <c r="L100" s="64"/>
      <c r="M100" s="87" t="str">
        <f t="shared" si="20"/>
        <v/>
      </c>
      <c r="N100" s="52"/>
      <c r="O100" s="52"/>
      <c r="P100" s="52"/>
      <c r="Q100" s="52"/>
      <c r="R100" s="3" t="str">
        <f>IF(ISERROR(VLOOKUP(L100,要素一覧!$A$1:$B$51,2,0)),"",VLOOKUP(L100,要素一覧!$A$1:$B$51,2,0))</f>
        <v/>
      </c>
      <c r="S100" s="3" t="str">
        <f t="shared" si="8"/>
        <v/>
      </c>
      <c r="T100" s="3" t="str">
        <f t="shared" si="17"/>
        <v/>
      </c>
      <c r="U100" s="3" t="str">
        <f t="shared" si="18"/>
        <v/>
      </c>
      <c r="V100" s="3" t="str">
        <f t="shared" si="15"/>
        <v/>
      </c>
      <c r="W100" t="str">
        <f>IF(AND(COUNTIF(T$2:T100,T100)=1,T100&gt;0),ROW(),"")</f>
        <v/>
      </c>
      <c r="X100" t="str">
        <f>IF(AND(COUNTIF(U$2:U100,U100)=1,U100&gt;0),ROW(),"")</f>
        <v/>
      </c>
      <c r="Y100" t="str">
        <f t="shared" si="13"/>
        <v/>
      </c>
      <c r="Z100" t="str">
        <f t="shared" si="13"/>
        <v/>
      </c>
      <c r="AA100">
        <v>99</v>
      </c>
      <c r="AB100" t="str">
        <f t="shared" si="14"/>
        <v/>
      </c>
      <c r="AC100" s="3"/>
      <c r="AD100" s="3"/>
      <c r="AE100" s="3"/>
    </row>
    <row r="101" spans="1:31" ht="21.95" customHeight="1">
      <c r="A101" s="30"/>
      <c r="B101" s="31"/>
      <c r="C101" s="470"/>
      <c r="D101" s="471"/>
      <c r="E101" s="468"/>
      <c r="F101" s="469"/>
      <c r="G101" s="58"/>
      <c r="H101" s="32"/>
      <c r="I101" s="37"/>
      <c r="J101" s="490" t="str">
        <f t="shared" si="19"/>
        <v/>
      </c>
      <c r="K101" s="491"/>
      <c r="L101" s="64"/>
      <c r="M101" s="87" t="str">
        <f t="shared" si="20"/>
        <v/>
      </c>
      <c r="N101" s="52"/>
      <c r="O101" s="52"/>
      <c r="P101" s="52"/>
      <c r="Q101" s="52"/>
      <c r="R101" s="3" t="str">
        <f>IF(ISERROR(VLOOKUP(L101,要素一覧!$A$1:$B$51,2,0)),"",VLOOKUP(L101,要素一覧!$A$1:$B$51,2,0))</f>
        <v/>
      </c>
      <c r="S101" s="3" t="str">
        <f t="shared" si="8"/>
        <v/>
      </c>
      <c r="T101" s="3" t="str">
        <f t="shared" si="17"/>
        <v/>
      </c>
      <c r="U101" s="3" t="str">
        <f t="shared" si="18"/>
        <v/>
      </c>
      <c r="V101" s="3" t="str">
        <f t="shared" si="15"/>
        <v/>
      </c>
      <c r="W101" t="str">
        <f>IF(AND(COUNTIF(T$2:T101,T101)=1,T101&gt;0),ROW(),"")</f>
        <v/>
      </c>
      <c r="X101" t="str">
        <f>IF(AND(COUNTIF(U$2:U101,U101)=1,U101&gt;0),ROW(),"")</f>
        <v/>
      </c>
      <c r="Y101" t="str">
        <f t="shared" si="13"/>
        <v/>
      </c>
      <c r="Z101" t="str">
        <f t="shared" si="13"/>
        <v/>
      </c>
      <c r="AA101">
        <v>100</v>
      </c>
      <c r="AB101" t="str">
        <f t="shared" si="14"/>
        <v/>
      </c>
      <c r="AC101" s="3"/>
      <c r="AD101" s="3"/>
      <c r="AE101" s="3"/>
    </row>
    <row r="102" spans="1:31" ht="21.95" customHeight="1">
      <c r="A102" s="30"/>
      <c r="B102" s="31"/>
      <c r="C102" s="470"/>
      <c r="D102" s="471"/>
      <c r="E102" s="468"/>
      <c r="F102" s="469"/>
      <c r="G102" s="58"/>
      <c r="H102" s="32"/>
      <c r="I102" s="37"/>
      <c r="J102" s="490" t="str">
        <f t="shared" si="19"/>
        <v/>
      </c>
      <c r="K102" s="491"/>
      <c r="L102" s="64"/>
      <c r="M102" s="87" t="str">
        <f t="shared" si="20"/>
        <v/>
      </c>
      <c r="N102" s="52"/>
      <c r="O102" s="52"/>
      <c r="P102" s="52"/>
      <c r="Q102" s="52"/>
      <c r="R102" s="3" t="str">
        <f>IF(ISERROR(VLOOKUP(L102,要素一覧!$A$1:$B$51,2,0)),"",VLOOKUP(L102,要素一覧!$A$1:$B$51,2,0))</f>
        <v/>
      </c>
      <c r="S102" s="3" t="str">
        <f t="shared" si="8"/>
        <v/>
      </c>
      <c r="T102" s="3" t="str">
        <f t="shared" si="17"/>
        <v/>
      </c>
      <c r="U102" s="3" t="str">
        <f t="shared" si="18"/>
        <v/>
      </c>
      <c r="V102" s="3" t="str">
        <f t="shared" si="15"/>
        <v/>
      </c>
      <c r="W102" t="str">
        <f>IF(AND(COUNTIF(T$2:T102,T102)=1,T102&gt;0),ROW(),"")</f>
        <v/>
      </c>
      <c r="X102" t="str">
        <f>IF(AND(COUNTIF(U$2:U102,U102)=1,U102&gt;0),ROW(),"")</f>
        <v/>
      </c>
      <c r="Y102" t="str">
        <f t="shared" si="13"/>
        <v/>
      </c>
      <c r="Z102" t="str">
        <f t="shared" si="13"/>
        <v/>
      </c>
      <c r="AA102">
        <v>101</v>
      </c>
      <c r="AB102" t="str">
        <f t="shared" si="14"/>
        <v/>
      </c>
      <c r="AC102" s="3"/>
      <c r="AD102" s="3"/>
      <c r="AE102" s="3"/>
    </row>
    <row r="103" spans="1:31" ht="21.95" customHeight="1">
      <c r="A103" s="30"/>
      <c r="B103" s="31"/>
      <c r="C103" s="470"/>
      <c r="D103" s="471"/>
      <c r="E103" s="468"/>
      <c r="F103" s="469"/>
      <c r="G103" s="58"/>
      <c r="H103" s="32"/>
      <c r="I103" s="37"/>
      <c r="J103" s="490" t="str">
        <f t="shared" si="19"/>
        <v/>
      </c>
      <c r="K103" s="491"/>
      <c r="L103" s="64"/>
      <c r="M103" s="87" t="str">
        <f t="shared" si="20"/>
        <v/>
      </c>
      <c r="N103" s="52"/>
      <c r="O103" s="52"/>
      <c r="P103" s="52"/>
      <c r="Q103" s="52"/>
      <c r="R103" s="3" t="str">
        <f>IF(ISERROR(VLOOKUP(L103,要素一覧!$A$1:$B$51,2,0)),"",VLOOKUP(L103,要素一覧!$A$1:$B$51,2,0))</f>
        <v/>
      </c>
      <c r="S103" s="3" t="str">
        <f t="shared" si="8"/>
        <v/>
      </c>
      <c r="T103" s="3" t="str">
        <f t="shared" si="17"/>
        <v/>
      </c>
      <c r="U103" s="3" t="str">
        <f t="shared" si="18"/>
        <v/>
      </c>
      <c r="V103" s="3" t="str">
        <f t="shared" si="15"/>
        <v/>
      </c>
      <c r="W103" t="str">
        <f>IF(AND(COUNTIF(T$2:T103,T103)=1,T103&gt;0),ROW(),"")</f>
        <v/>
      </c>
      <c r="X103" t="str">
        <f>IF(AND(COUNTIF(U$2:U103,U103)=1,U103&gt;0),ROW(),"")</f>
        <v/>
      </c>
      <c r="Y103" t="str">
        <f t="shared" si="13"/>
        <v/>
      </c>
      <c r="Z103" t="str">
        <f t="shared" si="13"/>
        <v/>
      </c>
      <c r="AA103">
        <v>102</v>
      </c>
      <c r="AB103" t="str">
        <f t="shared" si="14"/>
        <v/>
      </c>
      <c r="AC103" s="3"/>
      <c r="AD103" s="3"/>
      <c r="AE103" s="3"/>
    </row>
    <row r="104" spans="1:31" ht="21.95" customHeight="1">
      <c r="A104" s="30"/>
      <c r="B104" s="31"/>
      <c r="C104" s="496"/>
      <c r="D104" s="497"/>
      <c r="E104" s="468"/>
      <c r="F104" s="469"/>
      <c r="G104" s="58"/>
      <c r="H104" s="32"/>
      <c r="I104" s="37"/>
      <c r="J104" s="490" t="str">
        <f t="shared" si="19"/>
        <v/>
      </c>
      <c r="K104" s="491"/>
      <c r="L104" s="64"/>
      <c r="M104" s="87" t="str">
        <f t="shared" si="20"/>
        <v/>
      </c>
      <c r="N104" s="52"/>
      <c r="O104" s="52"/>
      <c r="P104" s="52"/>
      <c r="Q104" s="52"/>
      <c r="R104" s="3" t="str">
        <f>IF(ISERROR(VLOOKUP(L104,要素一覧!$A$1:$B$51,2,0)),"",VLOOKUP(L104,要素一覧!$A$1:$B$51,2,0))</f>
        <v/>
      </c>
      <c r="S104" s="3" t="str">
        <f t="shared" si="8"/>
        <v/>
      </c>
      <c r="T104" s="3" t="str">
        <f t="shared" si="17"/>
        <v/>
      </c>
      <c r="U104" s="3" t="str">
        <f t="shared" si="18"/>
        <v/>
      </c>
      <c r="V104" s="3" t="str">
        <f t="shared" si="15"/>
        <v/>
      </c>
      <c r="W104" t="str">
        <f>IF(AND(COUNTIF(T$2:T104,T104)=1,T104&gt;0),ROW(),"")</f>
        <v/>
      </c>
      <c r="X104" t="str">
        <f>IF(AND(COUNTIF(U$2:U104,U104)=1,U104&gt;0),ROW(),"")</f>
        <v/>
      </c>
      <c r="Y104" t="str">
        <f t="shared" si="13"/>
        <v/>
      </c>
      <c r="Z104" t="str">
        <f t="shared" si="13"/>
        <v/>
      </c>
      <c r="AA104">
        <v>103</v>
      </c>
      <c r="AB104" t="str">
        <f t="shared" si="14"/>
        <v/>
      </c>
      <c r="AC104" s="3"/>
      <c r="AD104" s="3"/>
      <c r="AE104" s="3"/>
    </row>
    <row r="105" spans="1:31" ht="21.95" customHeight="1">
      <c r="A105" s="30"/>
      <c r="B105" s="31"/>
      <c r="C105" s="496"/>
      <c r="D105" s="497"/>
      <c r="E105" s="468"/>
      <c r="F105" s="469"/>
      <c r="G105" s="58"/>
      <c r="H105" s="32"/>
      <c r="I105" s="38"/>
      <c r="J105" s="490" t="str">
        <f t="shared" si="19"/>
        <v/>
      </c>
      <c r="K105" s="491"/>
      <c r="L105" s="64"/>
      <c r="M105" s="87" t="str">
        <f t="shared" si="20"/>
        <v/>
      </c>
      <c r="N105" s="52"/>
      <c r="O105" s="52"/>
      <c r="P105" s="52"/>
      <c r="Q105" s="52"/>
      <c r="R105" s="3" t="str">
        <f>IF(ISERROR(VLOOKUP(L105,要素一覧!$A$1:$B$51,2,0)),"",VLOOKUP(L105,要素一覧!$A$1:$B$51,2,0))</f>
        <v/>
      </c>
      <c r="S105" s="3" t="str">
        <f t="shared" si="8"/>
        <v/>
      </c>
      <c r="T105" s="3" t="str">
        <f t="shared" si="17"/>
        <v/>
      </c>
      <c r="U105" s="3" t="str">
        <f t="shared" si="18"/>
        <v/>
      </c>
      <c r="V105" s="3" t="str">
        <f t="shared" si="15"/>
        <v/>
      </c>
      <c r="W105" t="str">
        <f>IF(AND(COUNTIF(T$2:T105,T105)=1,T105&gt;0),ROW(),"")</f>
        <v/>
      </c>
      <c r="X105" t="str">
        <f>IF(AND(COUNTIF(U$2:U105,U105)=1,U105&gt;0),ROW(),"")</f>
        <v/>
      </c>
      <c r="Y105" t="str">
        <f t="shared" si="13"/>
        <v/>
      </c>
      <c r="Z105" t="str">
        <f t="shared" si="13"/>
        <v/>
      </c>
      <c r="AA105">
        <v>104</v>
      </c>
      <c r="AB105" t="str">
        <f t="shared" si="14"/>
        <v/>
      </c>
      <c r="AC105" s="3"/>
      <c r="AD105" s="3"/>
      <c r="AE105" s="3"/>
    </row>
    <row r="106" spans="1:31" ht="21.95" customHeight="1">
      <c r="A106" s="30"/>
      <c r="B106" s="31"/>
      <c r="C106" s="496"/>
      <c r="D106" s="497"/>
      <c r="E106" s="468"/>
      <c r="F106" s="469"/>
      <c r="G106" s="58"/>
      <c r="H106" s="32"/>
      <c r="I106" s="38"/>
      <c r="J106" s="490" t="str">
        <f t="shared" si="19"/>
        <v/>
      </c>
      <c r="K106" s="491"/>
      <c r="L106" s="64"/>
      <c r="M106" s="87" t="str">
        <f t="shared" si="20"/>
        <v/>
      </c>
      <c r="N106" s="52"/>
      <c r="O106" s="52"/>
      <c r="P106" s="52"/>
      <c r="Q106" s="52"/>
      <c r="R106" s="3" t="str">
        <f>IF(ISERROR(VLOOKUP(L106,要素一覧!$A$1:$B$51,2,0)),"",VLOOKUP(L106,要素一覧!$A$1:$B$51,2,0))</f>
        <v/>
      </c>
      <c r="S106" s="3" t="str">
        <f t="shared" si="8"/>
        <v/>
      </c>
      <c r="T106" s="3" t="str">
        <f t="shared" si="17"/>
        <v/>
      </c>
      <c r="U106" s="3" t="str">
        <f t="shared" si="18"/>
        <v/>
      </c>
      <c r="V106" s="3" t="str">
        <f t="shared" si="15"/>
        <v/>
      </c>
      <c r="W106" t="str">
        <f>IF(AND(COUNTIF(T$2:T106,T106)=1,T106&gt;0),ROW(),"")</f>
        <v/>
      </c>
      <c r="X106" t="str">
        <f>IF(AND(COUNTIF(U$2:U106,U106)=1,U106&gt;0),ROW(),"")</f>
        <v/>
      </c>
      <c r="Y106" t="str">
        <f t="shared" si="13"/>
        <v/>
      </c>
      <c r="Z106" t="str">
        <f t="shared" si="13"/>
        <v/>
      </c>
      <c r="AA106">
        <v>105</v>
      </c>
      <c r="AB106" t="str">
        <f t="shared" si="14"/>
        <v/>
      </c>
      <c r="AC106" s="3"/>
      <c r="AD106" s="3"/>
      <c r="AE106" s="3"/>
    </row>
    <row r="107" spans="1:31" ht="21.95" customHeight="1">
      <c r="A107" s="30"/>
      <c r="B107" s="31"/>
      <c r="C107" s="496"/>
      <c r="D107" s="497"/>
      <c r="E107" s="468"/>
      <c r="F107" s="469"/>
      <c r="G107" s="58"/>
      <c r="H107" s="32"/>
      <c r="I107" s="38"/>
      <c r="J107" s="490" t="str">
        <f t="shared" si="19"/>
        <v/>
      </c>
      <c r="K107" s="491"/>
      <c r="L107" s="64"/>
      <c r="M107" s="87" t="str">
        <f t="shared" si="20"/>
        <v/>
      </c>
      <c r="N107" s="52"/>
      <c r="O107" s="52"/>
      <c r="P107" s="52"/>
      <c r="Q107" s="52"/>
      <c r="R107" s="3" t="str">
        <f>IF(ISERROR(VLOOKUP(L107,要素一覧!$A$1:$B$51,2,0)),"",VLOOKUP(L107,要素一覧!$A$1:$B$51,2,0))</f>
        <v/>
      </c>
      <c r="S107" s="3" t="str">
        <f t="shared" si="8"/>
        <v/>
      </c>
      <c r="T107" s="3" t="str">
        <f t="shared" si="17"/>
        <v/>
      </c>
      <c r="U107" s="3" t="str">
        <f t="shared" si="18"/>
        <v/>
      </c>
      <c r="V107" s="3" t="str">
        <f t="shared" si="15"/>
        <v/>
      </c>
      <c r="W107" t="str">
        <f>IF(AND(COUNTIF(T$2:T107,T107)=1,T107&gt;0),ROW(),"")</f>
        <v/>
      </c>
      <c r="X107" t="str">
        <f>IF(AND(COUNTIF(U$2:U107,U107)=1,U107&gt;0),ROW(),"")</f>
        <v/>
      </c>
      <c r="Y107" t="str">
        <f t="shared" si="13"/>
        <v/>
      </c>
      <c r="Z107" t="str">
        <f t="shared" si="13"/>
        <v/>
      </c>
      <c r="AA107">
        <v>106</v>
      </c>
      <c r="AB107" t="str">
        <f t="shared" si="14"/>
        <v/>
      </c>
      <c r="AC107" s="3"/>
      <c r="AD107" s="3"/>
      <c r="AE107" s="3"/>
    </row>
    <row r="108" spans="1:31" ht="21.95" customHeight="1">
      <c r="A108" s="30"/>
      <c r="B108" s="31"/>
      <c r="C108" s="496"/>
      <c r="D108" s="497"/>
      <c r="E108" s="468"/>
      <c r="F108" s="469"/>
      <c r="G108" s="58"/>
      <c r="H108" s="32"/>
      <c r="I108" s="38"/>
      <c r="J108" s="490" t="str">
        <f t="shared" si="19"/>
        <v/>
      </c>
      <c r="K108" s="491"/>
      <c r="L108" s="64"/>
      <c r="M108" s="87" t="str">
        <f t="shared" si="20"/>
        <v/>
      </c>
      <c r="N108" s="52"/>
      <c r="O108" s="52"/>
      <c r="P108" s="52"/>
      <c r="Q108" s="52"/>
      <c r="R108" s="3" t="str">
        <f>IF(ISERROR(VLOOKUP(L108,要素一覧!$A$1:$B$51,2,0)),"",VLOOKUP(L108,要素一覧!$A$1:$B$51,2,0))</f>
        <v/>
      </c>
      <c r="S108" s="3" t="str">
        <f t="shared" si="8"/>
        <v/>
      </c>
      <c r="T108" s="3" t="str">
        <f t="shared" si="17"/>
        <v/>
      </c>
      <c r="U108" s="3" t="str">
        <f t="shared" si="18"/>
        <v/>
      </c>
      <c r="V108" s="3" t="str">
        <f t="shared" si="15"/>
        <v/>
      </c>
      <c r="W108" t="str">
        <f>IF(AND(COUNTIF(T$2:T108,T108)=1,T108&gt;0),ROW(),"")</f>
        <v/>
      </c>
      <c r="X108" t="str">
        <f>IF(AND(COUNTIF(U$2:U108,U108)=1,U108&gt;0),ROW(),"")</f>
        <v/>
      </c>
      <c r="Y108" t="str">
        <f t="shared" si="13"/>
        <v/>
      </c>
      <c r="Z108" t="str">
        <f t="shared" si="13"/>
        <v/>
      </c>
      <c r="AA108">
        <v>107</v>
      </c>
      <c r="AB108" t="str">
        <f t="shared" si="14"/>
        <v/>
      </c>
      <c r="AC108" s="3"/>
      <c r="AD108" s="3"/>
      <c r="AE108" s="3"/>
    </row>
    <row r="109" spans="1:31" ht="21.95" customHeight="1">
      <c r="A109" s="30"/>
      <c r="B109" s="31"/>
      <c r="C109" s="496"/>
      <c r="D109" s="497"/>
      <c r="E109" s="468"/>
      <c r="F109" s="469"/>
      <c r="G109" s="58"/>
      <c r="H109" s="32"/>
      <c r="I109" s="38"/>
      <c r="J109" s="490" t="str">
        <f t="shared" si="19"/>
        <v/>
      </c>
      <c r="K109" s="491"/>
      <c r="L109" s="64"/>
      <c r="M109" s="87" t="str">
        <f t="shared" si="20"/>
        <v/>
      </c>
      <c r="N109" s="52"/>
      <c r="O109" s="52"/>
      <c r="P109" s="52"/>
      <c r="Q109" s="52"/>
      <c r="R109" s="3" t="str">
        <f>IF(ISERROR(VLOOKUP(L109,要素一覧!$A$1:$B$51,2,0)),"",VLOOKUP(L109,要素一覧!$A$1:$B$51,2,0))</f>
        <v/>
      </c>
      <c r="S109" s="3" t="str">
        <f t="shared" si="8"/>
        <v/>
      </c>
      <c r="T109" s="3" t="str">
        <f t="shared" si="17"/>
        <v/>
      </c>
      <c r="U109" s="3" t="str">
        <f t="shared" si="18"/>
        <v/>
      </c>
      <c r="V109" s="3" t="str">
        <f t="shared" si="15"/>
        <v/>
      </c>
      <c r="W109" t="str">
        <f>IF(AND(COUNTIF(T$2:T109,T109)=1,T109&gt;0),ROW(),"")</f>
        <v/>
      </c>
      <c r="X109" t="str">
        <f>IF(AND(COUNTIF(U$2:U109,U109)=1,U109&gt;0),ROW(),"")</f>
        <v/>
      </c>
      <c r="Y109" t="str">
        <f t="shared" si="13"/>
        <v/>
      </c>
      <c r="Z109" t="str">
        <f t="shared" si="13"/>
        <v/>
      </c>
      <c r="AA109">
        <v>108</v>
      </c>
      <c r="AB109" t="str">
        <f t="shared" si="14"/>
        <v/>
      </c>
      <c r="AC109" s="3"/>
      <c r="AD109" s="3"/>
      <c r="AE109" s="3"/>
    </row>
    <row r="110" spans="1:31" ht="21.95" customHeight="1">
      <c r="A110" s="30"/>
      <c r="B110" s="31"/>
      <c r="C110" s="496"/>
      <c r="D110" s="497"/>
      <c r="E110" s="468"/>
      <c r="F110" s="469"/>
      <c r="G110" s="58"/>
      <c r="H110" s="32"/>
      <c r="I110" s="38"/>
      <c r="J110" s="490" t="str">
        <f t="shared" si="19"/>
        <v/>
      </c>
      <c r="K110" s="491"/>
      <c r="L110" s="64"/>
      <c r="M110" s="87" t="str">
        <f t="shared" si="20"/>
        <v/>
      </c>
      <c r="N110" s="52"/>
      <c r="O110" s="52"/>
      <c r="P110" s="52"/>
      <c r="Q110" s="52"/>
      <c r="R110" s="3" t="str">
        <f>IF(ISERROR(VLOOKUP(L110,要素一覧!$A$1:$B$51,2,0)),"",VLOOKUP(L110,要素一覧!$A$1:$B$51,2,0))</f>
        <v/>
      </c>
      <c r="S110" s="3" t="str">
        <f t="shared" si="8"/>
        <v/>
      </c>
      <c r="T110" s="3" t="str">
        <f t="shared" si="17"/>
        <v/>
      </c>
      <c r="U110" s="3" t="str">
        <f t="shared" si="18"/>
        <v/>
      </c>
      <c r="V110" s="3" t="str">
        <f t="shared" si="15"/>
        <v/>
      </c>
      <c r="W110" t="str">
        <f>IF(AND(COUNTIF(T$2:T110,T110)=1,T110&gt;0),ROW(),"")</f>
        <v/>
      </c>
      <c r="X110" t="str">
        <f>IF(AND(COUNTIF(U$2:U110,U110)=1,U110&gt;0),ROW(),"")</f>
        <v/>
      </c>
      <c r="Y110" t="str">
        <f t="shared" si="13"/>
        <v/>
      </c>
      <c r="Z110" t="str">
        <f t="shared" si="13"/>
        <v/>
      </c>
      <c r="AA110">
        <v>109</v>
      </c>
      <c r="AB110" t="str">
        <f t="shared" si="14"/>
        <v/>
      </c>
      <c r="AC110" s="3"/>
      <c r="AD110" s="3"/>
      <c r="AE110" s="3"/>
    </row>
    <row r="111" spans="1:31" ht="21.95" customHeight="1">
      <c r="A111" s="30"/>
      <c r="B111" s="31"/>
      <c r="C111" s="496"/>
      <c r="D111" s="497"/>
      <c r="E111" s="468"/>
      <c r="F111" s="469"/>
      <c r="G111" s="58"/>
      <c r="H111" s="32"/>
      <c r="I111" s="38"/>
      <c r="J111" s="490" t="str">
        <f t="shared" si="19"/>
        <v/>
      </c>
      <c r="K111" s="491"/>
      <c r="L111" s="64"/>
      <c r="M111" s="87" t="str">
        <f t="shared" si="20"/>
        <v/>
      </c>
      <c r="N111" s="52"/>
      <c r="O111" s="52"/>
      <c r="P111" s="52"/>
      <c r="Q111" s="52"/>
      <c r="R111" s="3" t="str">
        <f>IF(ISERROR(VLOOKUP(L111,要素一覧!$A$1:$B$51,2,0)),"",VLOOKUP(L111,要素一覧!$A$1:$B$51,2,0))</f>
        <v/>
      </c>
      <c r="S111" s="3" t="str">
        <f t="shared" si="8"/>
        <v/>
      </c>
      <c r="T111" s="3" t="str">
        <f t="shared" si="17"/>
        <v/>
      </c>
      <c r="U111" s="3" t="str">
        <f t="shared" si="18"/>
        <v/>
      </c>
      <c r="V111" s="3" t="str">
        <f t="shared" si="15"/>
        <v/>
      </c>
      <c r="W111" t="str">
        <f>IF(AND(COUNTIF(T$2:T111,T111)=1,T111&gt;0),ROW(),"")</f>
        <v/>
      </c>
      <c r="X111" t="str">
        <f>IF(AND(COUNTIF(U$2:U111,U111)=1,U111&gt;0),ROW(),"")</f>
        <v/>
      </c>
      <c r="Y111" t="str">
        <f t="shared" si="13"/>
        <v/>
      </c>
      <c r="Z111" t="str">
        <f t="shared" si="13"/>
        <v/>
      </c>
      <c r="AA111">
        <v>110</v>
      </c>
      <c r="AB111" t="str">
        <f t="shared" si="14"/>
        <v/>
      </c>
      <c r="AC111" s="3"/>
      <c r="AD111" s="3"/>
      <c r="AE111" s="3"/>
    </row>
    <row r="112" spans="1:31" ht="21.95" customHeight="1">
      <c r="A112" s="30"/>
      <c r="B112" s="31"/>
      <c r="C112" s="496"/>
      <c r="D112" s="497"/>
      <c r="E112" s="468"/>
      <c r="F112" s="469"/>
      <c r="G112" s="58"/>
      <c r="H112" s="32"/>
      <c r="I112" s="38"/>
      <c r="J112" s="490" t="str">
        <f t="shared" si="19"/>
        <v/>
      </c>
      <c r="K112" s="491"/>
      <c r="L112" s="64"/>
      <c r="M112" s="87" t="str">
        <f t="shared" si="20"/>
        <v/>
      </c>
      <c r="N112" s="52"/>
      <c r="O112" s="52"/>
      <c r="P112" s="52"/>
      <c r="Q112" s="52"/>
      <c r="R112" s="3" t="str">
        <f>IF(ISERROR(VLOOKUP(L112,要素一覧!$A$1:$B$51,2,0)),"",VLOOKUP(L112,要素一覧!$A$1:$B$51,2,0))</f>
        <v/>
      </c>
      <c r="S112" s="3" t="str">
        <f t="shared" si="8"/>
        <v/>
      </c>
      <c r="T112" s="3" t="str">
        <f t="shared" si="17"/>
        <v/>
      </c>
      <c r="U112" s="3" t="str">
        <f t="shared" si="18"/>
        <v/>
      </c>
      <c r="V112" s="3" t="str">
        <f t="shared" si="15"/>
        <v/>
      </c>
      <c r="W112" t="str">
        <f>IF(AND(COUNTIF(T$2:T112,T112)=1,T112&gt;0),ROW(),"")</f>
        <v/>
      </c>
      <c r="X112" t="str">
        <f>IF(AND(COUNTIF(U$2:U112,U112)=1,U112&gt;0),ROW(),"")</f>
        <v/>
      </c>
      <c r="Y112" t="str">
        <f t="shared" si="13"/>
        <v/>
      </c>
      <c r="Z112" t="str">
        <f t="shared" si="13"/>
        <v/>
      </c>
      <c r="AA112">
        <v>111</v>
      </c>
      <c r="AB112" t="str">
        <f t="shared" si="14"/>
        <v/>
      </c>
      <c r="AC112" s="3"/>
      <c r="AD112" s="3"/>
      <c r="AE112" s="3"/>
    </row>
    <row r="113" spans="1:31" ht="21.95" customHeight="1">
      <c r="A113" s="30"/>
      <c r="B113" s="31"/>
      <c r="C113" s="496"/>
      <c r="D113" s="497"/>
      <c r="E113" s="468"/>
      <c r="F113" s="469"/>
      <c r="G113" s="58"/>
      <c r="H113" s="32"/>
      <c r="I113" s="38"/>
      <c r="J113" s="490" t="str">
        <f t="shared" si="19"/>
        <v/>
      </c>
      <c r="K113" s="491"/>
      <c r="L113" s="64"/>
      <c r="M113" s="87" t="str">
        <f t="shared" si="20"/>
        <v/>
      </c>
      <c r="N113" s="52"/>
      <c r="O113" s="52"/>
      <c r="P113" s="52"/>
      <c r="Q113" s="52"/>
      <c r="R113" s="3" t="str">
        <f>IF(ISERROR(VLOOKUP(L113,要素一覧!$A$1:$B$51,2,0)),"",VLOOKUP(L113,要素一覧!$A$1:$B$51,2,0))</f>
        <v/>
      </c>
      <c r="S113" s="3" t="str">
        <f t="shared" si="8"/>
        <v/>
      </c>
      <c r="T113" s="3" t="str">
        <f t="shared" si="17"/>
        <v/>
      </c>
      <c r="U113" s="3" t="str">
        <f t="shared" si="18"/>
        <v/>
      </c>
      <c r="V113" s="3" t="str">
        <f t="shared" si="15"/>
        <v/>
      </c>
      <c r="W113" t="str">
        <f>IF(AND(COUNTIF(T$2:T113,T113)=1,T113&gt;0),ROW(),"")</f>
        <v/>
      </c>
      <c r="X113" t="str">
        <f>IF(AND(COUNTIF(U$2:U113,U113)=1,U113&gt;0),ROW(),"")</f>
        <v/>
      </c>
      <c r="Y113" t="str">
        <f t="shared" si="13"/>
        <v/>
      </c>
      <c r="Z113" t="str">
        <f t="shared" si="13"/>
        <v/>
      </c>
      <c r="AA113">
        <v>112</v>
      </c>
      <c r="AB113" t="str">
        <f t="shared" si="14"/>
        <v/>
      </c>
      <c r="AC113" s="3"/>
      <c r="AD113" s="3"/>
      <c r="AE113" s="3"/>
    </row>
    <row r="114" spans="1:31" ht="21.95" customHeight="1">
      <c r="A114" s="30"/>
      <c r="B114" s="31"/>
      <c r="C114" s="496"/>
      <c r="D114" s="497"/>
      <c r="E114" s="468"/>
      <c r="F114" s="469"/>
      <c r="G114" s="58"/>
      <c r="H114" s="32"/>
      <c r="I114" s="38"/>
      <c r="J114" s="490" t="str">
        <f t="shared" si="19"/>
        <v/>
      </c>
      <c r="K114" s="491"/>
      <c r="L114" s="64"/>
      <c r="M114" s="87" t="str">
        <f t="shared" si="20"/>
        <v/>
      </c>
      <c r="N114" s="52"/>
      <c r="O114" s="52"/>
      <c r="P114" s="52"/>
      <c r="Q114" s="52"/>
      <c r="R114" s="3" t="str">
        <f>IF(ISERROR(VLOOKUP(L114,要素一覧!$A$1:$B$51,2,0)),"",VLOOKUP(L114,要素一覧!$A$1:$B$51,2,0))</f>
        <v/>
      </c>
      <c r="S114" s="3" t="str">
        <f t="shared" si="8"/>
        <v/>
      </c>
      <c r="T114" s="3" t="str">
        <f t="shared" si="17"/>
        <v/>
      </c>
      <c r="U114" s="3" t="str">
        <f t="shared" si="18"/>
        <v/>
      </c>
      <c r="V114" s="3" t="str">
        <f t="shared" si="15"/>
        <v/>
      </c>
      <c r="W114" t="str">
        <f>IF(AND(COUNTIF(T$2:T114,T114)=1,T114&gt;0),ROW(),"")</f>
        <v/>
      </c>
      <c r="X114" t="str">
        <f>IF(AND(COUNTIF(U$2:U114,U114)=1,U114&gt;0),ROW(),"")</f>
        <v/>
      </c>
      <c r="Y114" t="str">
        <f t="shared" si="13"/>
        <v/>
      </c>
      <c r="Z114" t="str">
        <f t="shared" si="13"/>
        <v/>
      </c>
      <c r="AA114">
        <v>113</v>
      </c>
      <c r="AB114" t="str">
        <f t="shared" si="14"/>
        <v/>
      </c>
      <c r="AC114" s="3"/>
      <c r="AD114" s="3"/>
      <c r="AE114" s="3"/>
    </row>
    <row r="115" spans="1:31" ht="21.95" customHeight="1" thickBot="1">
      <c r="A115" s="30"/>
      <c r="B115" s="31"/>
      <c r="C115" s="496"/>
      <c r="D115" s="497"/>
      <c r="E115" s="468"/>
      <c r="F115" s="469"/>
      <c r="G115" s="59"/>
      <c r="H115" s="35"/>
      <c r="I115" s="39"/>
      <c r="J115" s="501" t="str">
        <f t="shared" si="19"/>
        <v/>
      </c>
      <c r="K115" s="502"/>
      <c r="L115" s="64"/>
      <c r="M115" s="88" t="str">
        <f t="shared" si="20"/>
        <v/>
      </c>
      <c r="N115" s="52"/>
      <c r="O115" s="52"/>
      <c r="P115" s="52"/>
      <c r="Q115" s="52"/>
      <c r="R115" s="3" t="str">
        <f>IF(ISERROR(VLOOKUP(L115,要素一覧!$A$1:$B$51,2,0)),"",VLOOKUP(L115,要素一覧!$A$1:$B$51,2,0))</f>
        <v/>
      </c>
      <c r="S115" s="3" t="str">
        <f t="shared" si="8"/>
        <v/>
      </c>
      <c r="T115" s="3" t="str">
        <f t="shared" si="17"/>
        <v/>
      </c>
      <c r="U115" s="3" t="str">
        <f t="shared" si="18"/>
        <v/>
      </c>
      <c r="V115" s="3" t="str">
        <f t="shared" si="15"/>
        <v/>
      </c>
      <c r="W115" t="str">
        <f>IF(AND(COUNTIF(T$2:T115,T115)=1,T115&gt;0),ROW(),"")</f>
        <v/>
      </c>
      <c r="X115" t="str">
        <f>IF(AND(COUNTIF(U$2:U115,U115)=1,U115&gt;0),ROW(),"")</f>
        <v/>
      </c>
      <c r="Y115" t="str">
        <f t="shared" si="13"/>
        <v/>
      </c>
      <c r="Z115" t="str">
        <f t="shared" si="13"/>
        <v/>
      </c>
      <c r="AA115">
        <v>114</v>
      </c>
      <c r="AB115" t="str">
        <f t="shared" si="14"/>
        <v/>
      </c>
      <c r="AC115" s="3"/>
      <c r="AD115" s="3"/>
      <c r="AE115" s="3"/>
    </row>
    <row r="116" spans="1:31" ht="24.95" customHeight="1" thickBot="1">
      <c r="A116" s="5"/>
      <c r="B116" s="5"/>
      <c r="C116" s="5"/>
      <c r="D116" s="5"/>
      <c r="E116" s="5"/>
      <c r="F116" s="5"/>
      <c r="G116" s="12"/>
      <c r="H116" s="6"/>
      <c r="I116" s="11" t="s">
        <v>2</v>
      </c>
      <c r="J116" s="498">
        <f>SUM(J91:K115)</f>
        <v>0</v>
      </c>
      <c r="K116" s="499"/>
      <c r="L116" s="49"/>
      <c r="M116" s="5"/>
      <c r="N116" s="4"/>
      <c r="O116" s="13">
        <f>SUM(S91:S115)</f>
        <v>0</v>
      </c>
      <c r="P116" s="50"/>
      <c r="Q116" s="50"/>
      <c r="S116" s="3">
        <f t="shared" ref="S116:S179" si="21">IF(J116="","",IF(O116=1,G116*32.1,O116))</f>
        <v>0</v>
      </c>
      <c r="T116" s="13"/>
      <c r="U116" s="3"/>
      <c r="V116" s="3" t="str">
        <f t="shared" si="15"/>
        <v/>
      </c>
      <c r="W116" t="str">
        <f>IF(AND(COUNTIF(T$2:T116,T116)=1,T116&gt;0),ROW(),"")</f>
        <v/>
      </c>
      <c r="X116" t="str">
        <f>IF(AND(COUNTIF(U$2:U116,U116)=1,U116&gt;0),ROW(),"")</f>
        <v/>
      </c>
      <c r="Y116" t="str">
        <f t="shared" si="13"/>
        <v/>
      </c>
      <c r="Z116" t="str">
        <f t="shared" si="13"/>
        <v/>
      </c>
      <c r="AA116">
        <v>115</v>
      </c>
      <c r="AB116" t="str">
        <f t="shared" si="14"/>
        <v/>
      </c>
      <c r="AC116" s="13"/>
      <c r="AD116" s="13"/>
      <c r="AE116" s="13"/>
    </row>
    <row r="117" spans="1:31" ht="20.100000000000001" customHeight="1">
      <c r="A117" s="4"/>
      <c r="B117" s="4"/>
      <c r="C117" s="4"/>
      <c r="D117" s="503"/>
      <c r="E117" s="503"/>
      <c r="F117" s="503"/>
      <c r="G117" s="4"/>
      <c r="H117" s="4"/>
      <c r="I117" s="500" t="s">
        <v>32</v>
      </c>
      <c r="J117" s="500"/>
      <c r="K117" s="500"/>
      <c r="L117" s="500"/>
      <c r="M117" s="500"/>
      <c r="N117" s="68"/>
      <c r="P117" s="56"/>
      <c r="Q117" s="56"/>
      <c r="S117" s="3" t="str">
        <f t="shared" si="21"/>
        <v/>
      </c>
      <c r="U117" s="3"/>
      <c r="V117" s="3" t="str">
        <f t="shared" si="15"/>
        <v/>
      </c>
      <c r="W117" t="str">
        <f>IF(AND(COUNTIF(T$2:T117,T117)=1,T117&gt;0),ROW(),"")</f>
        <v/>
      </c>
      <c r="X117" t="str">
        <f>IF(AND(COUNTIF(U$2:U117,U117)=1,U117&gt;0),ROW(),"")</f>
        <v/>
      </c>
      <c r="Y117" t="str">
        <f t="shared" si="13"/>
        <v/>
      </c>
      <c r="Z117" t="str">
        <f t="shared" si="13"/>
        <v/>
      </c>
      <c r="AA117">
        <v>116</v>
      </c>
      <c r="AB117" t="str">
        <f t="shared" si="14"/>
        <v/>
      </c>
      <c r="AC117" s="13"/>
      <c r="AD117" s="13"/>
      <c r="AE117" s="13"/>
    </row>
    <row r="118" spans="1:31" ht="30" customHeight="1">
      <c r="A118" s="467" t="str">
        <f>総括書!A1</f>
        <v>2023年最新版</v>
      </c>
      <c r="B118" s="467"/>
      <c r="C118" s="467"/>
      <c r="E118" s="98" t="s">
        <v>26</v>
      </c>
      <c r="F118" s="98"/>
      <c r="G118" s="98"/>
      <c r="H118" s="98"/>
      <c r="I118" s="98"/>
      <c r="J118" s="98"/>
      <c r="K118" s="98"/>
      <c r="L118" s="98"/>
      <c r="M118" s="98"/>
      <c r="N118" s="66"/>
      <c r="V118" s="3" t="str">
        <f t="shared" si="15"/>
        <v/>
      </c>
      <c r="W118" t="s">
        <v>129</v>
      </c>
      <c r="Y118" t="str">
        <f t="shared" si="13"/>
        <v/>
      </c>
      <c r="Z118" t="str">
        <f t="shared" si="13"/>
        <v/>
      </c>
      <c r="AA118">
        <v>117</v>
      </c>
      <c r="AB118" t="str">
        <f t="shared" si="14"/>
        <v/>
      </c>
    </row>
    <row r="119" spans="1:31" ht="20.100000000000001" customHeight="1">
      <c r="B119" s="474" t="s">
        <v>51</v>
      </c>
      <c r="C119" s="474"/>
      <c r="D119" s="474"/>
      <c r="E119" s="10"/>
      <c r="F119" s="10"/>
      <c r="G119" s="10"/>
      <c r="H119" s="10"/>
      <c r="I119" s="10"/>
      <c r="J119" s="495">
        <f ca="1">総括書!$I$1</f>
        <v>45645</v>
      </c>
      <c r="K119" s="495"/>
      <c r="L119" s="495"/>
      <c r="M119" s="495"/>
      <c r="N119" s="67"/>
      <c r="V119" s="3" t="str">
        <f t="shared" si="15"/>
        <v/>
      </c>
      <c r="W119" t="str">
        <f>IF(AND(COUNTIF(T$2:T119,T119)=1,T119&gt;0),ROW(),"")</f>
        <v/>
      </c>
      <c r="X119" t="str">
        <f>IF(AND(COUNTIF(U$2:U119,U119)=1,U119&gt;0),ROW(),"")</f>
        <v/>
      </c>
      <c r="Y119" t="str">
        <f t="shared" si="13"/>
        <v/>
      </c>
      <c r="Z119" t="str">
        <f t="shared" si="13"/>
        <v/>
      </c>
      <c r="AA119">
        <v>118</v>
      </c>
      <c r="AB119" t="str">
        <f t="shared" si="14"/>
        <v/>
      </c>
    </row>
    <row r="120" spans="1:31" ht="15" customHeight="1">
      <c r="B120" s="506" t="s">
        <v>11</v>
      </c>
      <c r="C120" s="506"/>
      <c r="D120" s="506"/>
      <c r="E120" s="506"/>
      <c r="F120" s="506"/>
      <c r="G120" s="18"/>
      <c r="H120" s="14"/>
      <c r="I120" s="14"/>
      <c r="J120" s="14"/>
      <c r="K120" s="14"/>
      <c r="L120" s="14"/>
      <c r="M120" s="91"/>
      <c r="N120" s="46"/>
      <c r="V120" s="3" t="str">
        <f t="shared" si="15"/>
        <v/>
      </c>
      <c r="W120" t="str">
        <f>IF(AND(COUNTIF(T$2:T120,T120)=1,T120&gt;0),ROW(),"")</f>
        <v/>
      </c>
      <c r="X120" t="str">
        <f>IF(AND(COUNTIF(U$2:U120,U120)=1,U120&gt;0),ROW(),"")</f>
        <v/>
      </c>
      <c r="Y120" t="str">
        <f t="shared" si="13"/>
        <v/>
      </c>
      <c r="Z120" t="str">
        <f t="shared" si="13"/>
        <v/>
      </c>
      <c r="AA120">
        <v>119</v>
      </c>
      <c r="AB120" t="str">
        <f t="shared" si="14"/>
        <v/>
      </c>
    </row>
    <row r="121" spans="1:31" ht="30" customHeight="1">
      <c r="B121" s="506"/>
      <c r="C121" s="506"/>
      <c r="D121" s="506"/>
      <c r="E121" s="506"/>
      <c r="F121" s="506"/>
      <c r="G121" s="26" t="s">
        <v>7</v>
      </c>
      <c r="H121" s="483" t="str">
        <f>$H$4</f>
        <v/>
      </c>
      <c r="I121" s="483"/>
      <c r="J121" s="483"/>
      <c r="K121" s="483"/>
      <c r="L121" s="483"/>
      <c r="M121" s="484"/>
      <c r="N121" s="73"/>
      <c r="V121" s="3" t="str">
        <f t="shared" si="15"/>
        <v/>
      </c>
      <c r="W121" t="str">
        <f>IF(AND(COUNTIF(T$2:T121,T121)=1,T121&gt;0),ROW(),"")</f>
        <v/>
      </c>
      <c r="X121" t="str">
        <f>IF(AND(COUNTIF(U$2:U121,U121)=1,U121&gt;0),ROW(),"")</f>
        <v/>
      </c>
      <c r="Y121" t="str">
        <f t="shared" si="13"/>
        <v/>
      </c>
      <c r="Z121" t="str">
        <f t="shared" si="13"/>
        <v/>
      </c>
      <c r="AA121">
        <v>120</v>
      </c>
      <c r="AB121" t="str">
        <f t="shared" si="14"/>
        <v/>
      </c>
    </row>
    <row r="122" spans="1:31" ht="24.95" customHeight="1">
      <c r="F122" s="15"/>
      <c r="G122" s="25" t="s">
        <v>8</v>
      </c>
      <c r="H122" s="485" t="str">
        <f>$H$5</f>
        <v/>
      </c>
      <c r="I122" s="485"/>
      <c r="J122" s="485"/>
      <c r="K122" s="485"/>
      <c r="L122" s="485"/>
      <c r="M122" s="486"/>
      <c r="N122" s="69"/>
      <c r="V122" s="3" t="str">
        <f t="shared" si="15"/>
        <v/>
      </c>
      <c r="W122" t="str">
        <f>IF(AND(COUNTIF(T$2:T122,T122)=1,T122&gt;0),ROW(),"")</f>
        <v/>
      </c>
      <c r="X122" t="str">
        <f>IF(AND(COUNTIF(U$2:U122,U122)=1,U122&gt;0),ROW(),"")</f>
        <v/>
      </c>
      <c r="Y122" t="str">
        <f t="shared" si="13"/>
        <v/>
      </c>
      <c r="Z122" t="str">
        <f t="shared" si="13"/>
        <v/>
      </c>
      <c r="AA122">
        <v>121</v>
      </c>
      <c r="AB122" t="str">
        <f t="shared" si="14"/>
        <v/>
      </c>
    </row>
    <row r="123" spans="1:31" ht="24.95" customHeight="1">
      <c r="F123" s="16"/>
      <c r="G123" s="23"/>
      <c r="H123" s="487"/>
      <c r="I123" s="487"/>
      <c r="J123" s="487"/>
      <c r="K123" s="487"/>
      <c r="L123" s="487"/>
      <c r="M123" s="89" t="s">
        <v>50</v>
      </c>
      <c r="N123" s="70"/>
      <c r="V123" s="3" t="str">
        <f t="shared" si="15"/>
        <v/>
      </c>
      <c r="W123" t="str">
        <f>IF(AND(COUNTIF(T$2:T123,T123)=1,T123&gt;0),ROW(),"")</f>
        <v/>
      </c>
      <c r="X123" t="str">
        <f>IF(AND(COUNTIF(U$2:U123,U123)=1,U123&gt;0),ROW(),"")</f>
        <v/>
      </c>
      <c r="Y123" t="str">
        <f t="shared" si="13"/>
        <v/>
      </c>
      <c r="Z123" t="str">
        <f t="shared" si="13"/>
        <v/>
      </c>
      <c r="AA123">
        <v>122</v>
      </c>
      <c r="AB123" t="str">
        <f t="shared" si="14"/>
        <v/>
      </c>
    </row>
    <row r="124" spans="1:31" ht="20.100000000000001" customHeight="1">
      <c r="F124" s="17"/>
      <c r="G124" s="24" t="s">
        <v>24</v>
      </c>
      <c r="H124" s="494" t="str">
        <f>$H$7</f>
        <v/>
      </c>
      <c r="I124" s="494"/>
      <c r="J124" s="494"/>
      <c r="K124" s="494"/>
      <c r="L124" s="494"/>
      <c r="M124" s="90"/>
      <c r="N124" s="71"/>
      <c r="V124" s="3" t="str">
        <f t="shared" si="15"/>
        <v/>
      </c>
      <c r="W124" t="str">
        <f>IF(AND(COUNTIF(T$2:T124,T124)=1,T124&gt;0),ROW(),"")</f>
        <v/>
      </c>
      <c r="X124" t="str">
        <f>IF(AND(COUNTIF(U$2:U124,U124)=1,U124&gt;0),ROW(),"")</f>
        <v/>
      </c>
      <c r="Y124" t="str">
        <f t="shared" si="13"/>
        <v/>
      </c>
      <c r="Z124" t="str">
        <f t="shared" si="13"/>
        <v/>
      </c>
      <c r="AA124">
        <v>123</v>
      </c>
      <c r="AB124" t="str">
        <f t="shared" si="14"/>
        <v/>
      </c>
    </row>
    <row r="125" spans="1:31" ht="20.100000000000001" customHeight="1">
      <c r="A125" s="481" t="s">
        <v>25</v>
      </c>
      <c r="B125" s="482"/>
      <c r="C125" s="97" t="str">
        <f>$C$8</f>
        <v/>
      </c>
      <c r="D125" s="10"/>
      <c r="E125" s="10"/>
      <c r="F125" s="10"/>
      <c r="G125" s="10"/>
      <c r="H125" s="10"/>
      <c r="I125" s="10"/>
      <c r="J125" s="10"/>
      <c r="K125" s="10"/>
      <c r="L125" s="10"/>
      <c r="M125" s="10"/>
      <c r="N125" s="10"/>
      <c r="R125" s="3"/>
      <c r="V125" s="3" t="str">
        <f t="shared" si="15"/>
        <v/>
      </c>
      <c r="W125" t="str">
        <f>IF(AND(COUNTIF(T$2:T125,T125)=1,T125&gt;0),ROW(),"")</f>
        <v/>
      </c>
      <c r="X125" t="str">
        <f>IF(AND(COUNTIF(U$2:U125,U125)=1,U125&gt;0),ROW(),"")</f>
        <v/>
      </c>
      <c r="Y125" t="str">
        <f t="shared" si="13"/>
        <v/>
      </c>
      <c r="Z125" t="str">
        <f t="shared" si="13"/>
        <v/>
      </c>
      <c r="AA125">
        <v>124</v>
      </c>
      <c r="AB125" t="str">
        <f t="shared" si="14"/>
        <v/>
      </c>
    </row>
    <row r="126" spans="1:31" ht="15" customHeight="1">
      <c r="A126" s="507" t="s">
        <v>29</v>
      </c>
      <c r="B126" s="508"/>
      <c r="C126" s="475" t="str">
        <f>$C$9</f>
        <v/>
      </c>
      <c r="D126" s="476"/>
      <c r="E126" s="476"/>
      <c r="F126" s="476"/>
      <c r="G126" s="476"/>
      <c r="H126" s="476"/>
      <c r="I126" s="476"/>
      <c r="J126" s="476"/>
      <c r="K126" s="476"/>
      <c r="L126" s="476"/>
      <c r="M126" s="477"/>
      <c r="N126" s="72"/>
      <c r="V126" s="3" t="str">
        <f t="shared" si="15"/>
        <v/>
      </c>
      <c r="W126" t="str">
        <f>IF(AND(COUNTIF(T$2:T126,T126)=1,T126&gt;0),ROW(),"")</f>
        <v/>
      </c>
      <c r="X126" t="str">
        <f>IF(AND(COUNTIF(U$2:U126,U126)=1,U126&gt;0),ROW(),"")</f>
        <v/>
      </c>
      <c r="Y126" t="str">
        <f t="shared" si="13"/>
        <v/>
      </c>
      <c r="Z126" t="str">
        <f t="shared" si="13"/>
        <v/>
      </c>
      <c r="AA126">
        <v>125</v>
      </c>
      <c r="AB126" t="str">
        <f t="shared" si="14"/>
        <v/>
      </c>
    </row>
    <row r="127" spans="1:31" ht="15" customHeight="1">
      <c r="A127" s="509"/>
      <c r="B127" s="510"/>
      <c r="C127" s="478"/>
      <c r="D127" s="479"/>
      <c r="E127" s="479"/>
      <c r="F127" s="479"/>
      <c r="G127" s="479"/>
      <c r="H127" s="479"/>
      <c r="I127" s="479"/>
      <c r="J127" s="479"/>
      <c r="K127" s="479"/>
      <c r="L127" s="479"/>
      <c r="M127" s="480"/>
      <c r="N127" s="72"/>
      <c r="V127" s="3" t="str">
        <f t="shared" si="15"/>
        <v/>
      </c>
      <c r="W127" t="str">
        <f>IF(AND(COUNTIF(T$2:T127,T127)=1,T127&gt;0),ROW(),"")</f>
        <v/>
      </c>
      <c r="X127" t="str">
        <f>IF(AND(COUNTIF(U$2:U127,U127)=1,U127&gt;0),ROW(),"")</f>
        <v/>
      </c>
      <c r="Y127" t="str">
        <f t="shared" si="13"/>
        <v/>
      </c>
      <c r="Z127" t="str">
        <f t="shared" si="13"/>
        <v/>
      </c>
      <c r="AA127">
        <v>126</v>
      </c>
      <c r="AB127" t="str">
        <f t="shared" si="14"/>
        <v/>
      </c>
    </row>
    <row r="128" spans="1:31" ht="15" customHeight="1">
      <c r="A128" s="4"/>
      <c r="B128" s="4"/>
      <c r="C128" s="7"/>
      <c r="D128" s="7"/>
      <c r="E128" s="7"/>
      <c r="F128" s="7"/>
      <c r="G128" s="7"/>
      <c r="H128" s="7"/>
      <c r="I128" s="7"/>
      <c r="J128" s="7"/>
      <c r="K128" s="7"/>
      <c r="L128" s="7"/>
      <c r="M128" s="9" t="s">
        <v>36</v>
      </c>
      <c r="N128" s="8"/>
      <c r="O128" s="2"/>
      <c r="P128" s="2"/>
      <c r="Q128" s="2"/>
      <c r="R128" s="2"/>
      <c r="S128" s="2"/>
      <c r="T128" s="2"/>
      <c r="U128" s="2"/>
      <c r="V128" s="3" t="str">
        <f t="shared" si="15"/>
        <v/>
      </c>
      <c r="W128" t="str">
        <f>IF(AND(COUNTIF(T$2:T128,T128)=1,T128&gt;0),ROW(),"")</f>
        <v/>
      </c>
      <c r="X128" t="str">
        <f>IF(AND(COUNTIF(U$2:U128,U128)=1,U128&gt;0),ROW(),"")</f>
        <v/>
      </c>
      <c r="Y128" t="str">
        <f t="shared" si="13"/>
        <v/>
      </c>
      <c r="Z128" t="str">
        <f t="shared" si="13"/>
        <v/>
      </c>
      <c r="AA128">
        <v>127</v>
      </c>
      <c r="AB128" t="str">
        <f t="shared" si="14"/>
        <v/>
      </c>
      <c r="AC128" s="2"/>
      <c r="AD128" s="2"/>
      <c r="AE128" s="2"/>
    </row>
    <row r="129" spans="1:31" ht="24.95" customHeight="1">
      <c r="A129" s="19" t="s">
        <v>14</v>
      </c>
      <c r="B129" s="20" t="s">
        <v>15</v>
      </c>
      <c r="C129" s="511" t="s">
        <v>5</v>
      </c>
      <c r="D129" s="512"/>
      <c r="E129" s="513" t="s">
        <v>16</v>
      </c>
      <c r="F129" s="514"/>
      <c r="G129" s="22" t="s">
        <v>4</v>
      </c>
      <c r="H129" s="22" t="s">
        <v>6</v>
      </c>
      <c r="I129" s="21" t="s">
        <v>3</v>
      </c>
      <c r="J129" s="504" t="s">
        <v>1</v>
      </c>
      <c r="K129" s="505"/>
      <c r="L129" s="48" t="s">
        <v>9</v>
      </c>
      <c r="M129" s="85" t="s">
        <v>10</v>
      </c>
      <c r="N129" s="51" t="s">
        <v>95</v>
      </c>
      <c r="O129" s="51" t="s">
        <v>49</v>
      </c>
      <c r="P129" s="51" t="s">
        <v>89</v>
      </c>
      <c r="Q129" s="51" t="s">
        <v>125</v>
      </c>
      <c r="R129" s="55" t="s">
        <v>86</v>
      </c>
      <c r="S129" s="2" t="s">
        <v>128</v>
      </c>
      <c r="T129" s="1"/>
      <c r="U129" s="1"/>
      <c r="V129" s="3" t="str">
        <f t="shared" si="15"/>
        <v/>
      </c>
      <c r="W129" t="str">
        <f>IF(AND(COUNTIF(T$2:T129,T129)=1,T129&gt;0),ROW(),"")</f>
        <v/>
      </c>
      <c r="X129" t="str">
        <f>IF(AND(COUNTIF(U$2:U129,U129)=1,U129&gt;0),ROW(),"")</f>
        <v/>
      </c>
      <c r="Y129" t="str">
        <f t="shared" si="13"/>
        <v/>
      </c>
      <c r="Z129" t="str">
        <f t="shared" si="13"/>
        <v/>
      </c>
      <c r="AA129">
        <v>128</v>
      </c>
      <c r="AB129" t="str">
        <f t="shared" si="14"/>
        <v/>
      </c>
      <c r="AC129" s="1"/>
      <c r="AD129" s="1"/>
      <c r="AE129" s="1"/>
    </row>
    <row r="130" spans="1:31" ht="21.95" customHeight="1">
      <c r="A130" s="27"/>
      <c r="B130" s="28"/>
      <c r="C130" s="492"/>
      <c r="D130" s="493"/>
      <c r="E130" s="472"/>
      <c r="F130" s="473"/>
      <c r="G130" s="57"/>
      <c r="H130" s="29"/>
      <c r="I130" s="36"/>
      <c r="J130" s="488" t="str">
        <f>IF(G130="","",CHOOSE($N$5,ROUND(G130*I130*IF(N130="",1,N130),0),ROUNDDOWN(G130*I130*IF(N130="",1,N130),0),ROUNDUP(G130*I130*IF(N130="",1,N130),0))*CHOOSE($O$5,1,1/1.08)+P130)</f>
        <v/>
      </c>
      <c r="K130" s="489"/>
      <c r="L130" s="63"/>
      <c r="M130" s="86" t="str">
        <f>IF(OR(G130="",N130=""),"",IF(N130=INT(N130),CONCATENATE(N130,"日間"),CONCATENATE(ROUND(N130,2),"ヶ月間")))</f>
        <v/>
      </c>
      <c r="N130" s="52"/>
      <c r="O130" s="52"/>
      <c r="P130" s="52"/>
      <c r="Q130" s="52"/>
      <c r="R130" s="3" t="str">
        <f>IF(ISERROR(VLOOKUP(L130,要素一覧!$A$1:$B$51,2,0)),"",VLOOKUP(L130,要素一覧!$A$1:$B$51,2,0))</f>
        <v/>
      </c>
      <c r="S130" s="3" t="str">
        <f t="shared" ref="S130" si="22">IF(J130="","",IF(O130=1,G130*32.1,O130))</f>
        <v/>
      </c>
      <c r="T130" s="3" t="str">
        <f t="shared" ref="T130:T154" si="23">IF(L130="","",IF(J130=O130,"",VALUE(CONCATENATE(L130,1,IF(Q130="",0,Q130)))))</f>
        <v/>
      </c>
      <c r="U130" s="3" t="str">
        <f t="shared" ref="U130:U154" si="24">IF(AND(L130&lt;&gt;"",O130&gt;0),VALUE(CONCATENATE(L130,2,IF(Q130="",0,Q130))),"")</f>
        <v/>
      </c>
      <c r="V130" s="3" t="str">
        <f t="shared" si="15"/>
        <v/>
      </c>
      <c r="W130" t="str">
        <f>IF(AND(COUNTIF(T$2:T130,T130)=1,T130&gt;0),ROW(),"")</f>
        <v/>
      </c>
      <c r="X130" t="str">
        <f>IF(AND(COUNTIF(U$2:U130,U130)=1,U130&gt;0),ROW(),"")</f>
        <v/>
      </c>
      <c r="Y130" t="str">
        <f t="shared" ref="Y130:Z193" si="25">IF(COUNT(W:W)&lt;ROW(T129),"",INDEX(T:T,SMALL(W:W,ROW(T129))))</f>
        <v/>
      </c>
      <c r="Z130" t="str">
        <f t="shared" si="25"/>
        <v/>
      </c>
      <c r="AA130">
        <v>129</v>
      </c>
      <c r="AB130" t="str">
        <f t="shared" si="14"/>
        <v/>
      </c>
      <c r="AC130" s="3"/>
      <c r="AD130" s="3"/>
      <c r="AE130" s="3"/>
    </row>
    <row r="131" spans="1:31" ht="21.95" customHeight="1">
      <c r="A131" s="27"/>
      <c r="B131" s="31"/>
      <c r="C131" s="470"/>
      <c r="D131" s="471"/>
      <c r="E131" s="468"/>
      <c r="F131" s="469"/>
      <c r="G131" s="58"/>
      <c r="H131" s="32"/>
      <c r="I131" s="37"/>
      <c r="J131" s="490" t="str">
        <f t="shared" ref="J131:J154" si="26">IF(G131="","",CHOOSE($N$5,ROUND(G131*I131*IF(N131="",1,N131),0),ROUNDDOWN(G131*I131*IF(N131="",1,N131),0),ROUNDUP(G131*I131*IF(N131="",1,N131),0))*CHOOSE($O$5,1,1/1.08)+P131)</f>
        <v/>
      </c>
      <c r="K131" s="491"/>
      <c r="L131" s="64"/>
      <c r="M131" s="87" t="str">
        <f t="shared" ref="M131:M154" si="27">IF(OR(G131="",N131=""),"",IF(N131=INT(N131),CONCATENATE(N131,"日間"),CONCATENATE(ROUND(N131,2),"ヶ月間")))</f>
        <v/>
      </c>
      <c r="N131" s="52"/>
      <c r="O131" s="52"/>
      <c r="P131" s="52"/>
      <c r="Q131" s="52"/>
      <c r="R131" s="3" t="str">
        <f>IF(ISERROR(VLOOKUP(L131,要素一覧!$A$1:$B$51,2,0)),"",VLOOKUP(L131,要素一覧!$A$1:$B$51,2,0))</f>
        <v/>
      </c>
      <c r="S131" s="3" t="str">
        <f t="shared" si="21"/>
        <v/>
      </c>
      <c r="T131" s="3" t="str">
        <f t="shared" si="23"/>
        <v/>
      </c>
      <c r="U131" s="3" t="str">
        <f t="shared" si="24"/>
        <v/>
      </c>
      <c r="V131" s="3" t="str">
        <f t="shared" si="15"/>
        <v/>
      </c>
      <c r="W131" t="str">
        <f>IF(AND(COUNTIF(T$2:T131,T131)=1,T131&gt;0),ROW(),"")</f>
        <v/>
      </c>
      <c r="X131" t="str">
        <f>IF(AND(COUNTIF(U$2:U131,U131)=1,U131&gt;0),ROW(),"")</f>
        <v/>
      </c>
      <c r="Y131" t="str">
        <f t="shared" si="25"/>
        <v/>
      </c>
      <c r="Z131" t="str">
        <f t="shared" si="25"/>
        <v/>
      </c>
      <c r="AA131">
        <v>130</v>
      </c>
      <c r="AB131" t="str">
        <f t="shared" ref="AB131:AB194" si="28">IF(ISERROR(SMALL(Y:Z,AA131)),"",SMALL(Y:Z,AA131))</f>
        <v/>
      </c>
      <c r="AC131" s="3"/>
      <c r="AD131" s="3"/>
      <c r="AE131" s="3"/>
    </row>
    <row r="132" spans="1:31" ht="21.95" customHeight="1">
      <c r="A132" s="27"/>
      <c r="B132" s="31"/>
      <c r="C132" s="470"/>
      <c r="D132" s="471"/>
      <c r="E132" s="468"/>
      <c r="F132" s="469"/>
      <c r="G132" s="58"/>
      <c r="H132" s="32"/>
      <c r="I132" s="37"/>
      <c r="J132" s="490" t="str">
        <f t="shared" si="26"/>
        <v/>
      </c>
      <c r="K132" s="491"/>
      <c r="L132" s="64"/>
      <c r="M132" s="87" t="str">
        <f t="shared" si="27"/>
        <v/>
      </c>
      <c r="N132" s="52"/>
      <c r="O132" s="52"/>
      <c r="P132" s="52"/>
      <c r="Q132" s="52"/>
      <c r="R132" s="3" t="str">
        <f>IF(ISERROR(VLOOKUP(L132,要素一覧!$A$1:$B$51,2,0)),"",VLOOKUP(L132,要素一覧!$A$1:$B$51,2,0))</f>
        <v/>
      </c>
      <c r="S132" s="3" t="str">
        <f t="shared" si="21"/>
        <v/>
      </c>
      <c r="T132" s="3" t="str">
        <f t="shared" si="23"/>
        <v/>
      </c>
      <c r="U132" s="3" t="str">
        <f t="shared" si="24"/>
        <v/>
      </c>
      <c r="V132" s="3" t="str">
        <f t="shared" si="15"/>
        <v/>
      </c>
      <c r="W132" t="str">
        <f>IF(AND(COUNTIF(T$2:T132,T132)=1,T132&gt;0),ROW(),"")</f>
        <v/>
      </c>
      <c r="X132" t="str">
        <f>IF(AND(COUNTIF(U$2:U132,U132)=1,U132&gt;0),ROW(),"")</f>
        <v/>
      </c>
      <c r="Y132" t="str">
        <f t="shared" si="25"/>
        <v/>
      </c>
      <c r="Z132" t="str">
        <f t="shared" si="25"/>
        <v/>
      </c>
      <c r="AA132">
        <v>131</v>
      </c>
      <c r="AB132" t="str">
        <f t="shared" si="28"/>
        <v/>
      </c>
      <c r="AC132" s="3"/>
      <c r="AD132" s="3"/>
      <c r="AE132" s="3"/>
    </row>
    <row r="133" spans="1:31" ht="21.95" customHeight="1">
      <c r="A133" s="27"/>
      <c r="B133" s="31"/>
      <c r="C133" s="470"/>
      <c r="D133" s="471"/>
      <c r="E133" s="468"/>
      <c r="F133" s="469"/>
      <c r="G133" s="58"/>
      <c r="H133" s="32"/>
      <c r="I133" s="37"/>
      <c r="J133" s="490" t="str">
        <f t="shared" si="26"/>
        <v/>
      </c>
      <c r="K133" s="491"/>
      <c r="L133" s="64"/>
      <c r="M133" s="87" t="str">
        <f t="shared" si="27"/>
        <v/>
      </c>
      <c r="N133" s="52"/>
      <c r="O133" s="52"/>
      <c r="P133" s="52"/>
      <c r="Q133" s="52"/>
      <c r="R133" s="3" t="str">
        <f>IF(ISERROR(VLOOKUP(L133,要素一覧!$A$1:$B$51,2,0)),"",VLOOKUP(L133,要素一覧!$A$1:$B$51,2,0))</f>
        <v/>
      </c>
      <c r="S133" s="3" t="str">
        <f t="shared" si="21"/>
        <v/>
      </c>
      <c r="T133" s="3" t="str">
        <f t="shared" si="23"/>
        <v/>
      </c>
      <c r="U133" s="3" t="str">
        <f t="shared" si="24"/>
        <v/>
      </c>
      <c r="V133" s="3" t="str">
        <f t="shared" si="15"/>
        <v/>
      </c>
      <c r="W133" t="str">
        <f>IF(AND(COUNTIF(T$2:T133,T133)=1,T133&gt;0),ROW(),"")</f>
        <v/>
      </c>
      <c r="X133" t="str">
        <f>IF(AND(COUNTIF(U$2:U133,U133)=1,U133&gt;0),ROW(),"")</f>
        <v/>
      </c>
      <c r="Y133" t="str">
        <f t="shared" si="25"/>
        <v/>
      </c>
      <c r="Z133" t="str">
        <f t="shared" si="25"/>
        <v/>
      </c>
      <c r="AA133">
        <v>132</v>
      </c>
      <c r="AB133" t="str">
        <f t="shared" si="28"/>
        <v/>
      </c>
      <c r="AC133" s="3"/>
      <c r="AD133" s="3"/>
      <c r="AE133" s="3"/>
    </row>
    <row r="134" spans="1:31" ht="21.95" customHeight="1">
      <c r="A134" s="27"/>
      <c r="B134" s="31"/>
      <c r="C134" s="470"/>
      <c r="D134" s="471"/>
      <c r="E134" s="468"/>
      <c r="F134" s="469"/>
      <c r="G134" s="58"/>
      <c r="H134" s="32"/>
      <c r="I134" s="37"/>
      <c r="J134" s="490" t="str">
        <f t="shared" si="26"/>
        <v/>
      </c>
      <c r="K134" s="491"/>
      <c r="L134" s="64"/>
      <c r="M134" s="87" t="str">
        <f t="shared" si="27"/>
        <v/>
      </c>
      <c r="N134" s="52"/>
      <c r="O134" s="52"/>
      <c r="P134" s="52"/>
      <c r="Q134" s="52"/>
      <c r="R134" s="3" t="str">
        <f>IF(ISERROR(VLOOKUP(L134,要素一覧!$A$1:$B$51,2,0)),"",VLOOKUP(L134,要素一覧!$A$1:$B$51,2,0))</f>
        <v/>
      </c>
      <c r="S134" s="3" t="str">
        <f t="shared" si="21"/>
        <v/>
      </c>
      <c r="T134" s="3" t="str">
        <f t="shared" si="23"/>
        <v/>
      </c>
      <c r="U134" s="3" t="str">
        <f t="shared" si="24"/>
        <v/>
      </c>
      <c r="V134" s="3" t="str">
        <f t="shared" si="15"/>
        <v/>
      </c>
      <c r="W134" t="str">
        <f>IF(AND(COUNTIF(T$2:T134,T134)=1,T134&gt;0),ROW(),"")</f>
        <v/>
      </c>
      <c r="X134" t="str">
        <f>IF(AND(COUNTIF(U$2:U134,U134)=1,U134&gt;0),ROW(),"")</f>
        <v/>
      </c>
      <c r="Y134" t="str">
        <f t="shared" si="25"/>
        <v/>
      </c>
      <c r="Z134" t="str">
        <f t="shared" si="25"/>
        <v/>
      </c>
      <c r="AA134">
        <v>133</v>
      </c>
      <c r="AB134" t="str">
        <f t="shared" si="28"/>
        <v/>
      </c>
      <c r="AC134" s="3"/>
      <c r="AD134" s="3"/>
      <c r="AE134" s="3"/>
    </row>
    <row r="135" spans="1:31" ht="21.95" customHeight="1">
      <c r="A135" s="27"/>
      <c r="B135" s="31"/>
      <c r="C135" s="470"/>
      <c r="D135" s="471"/>
      <c r="E135" s="468"/>
      <c r="F135" s="469"/>
      <c r="G135" s="58"/>
      <c r="H135" s="32"/>
      <c r="I135" s="37"/>
      <c r="J135" s="490" t="str">
        <f t="shared" si="26"/>
        <v/>
      </c>
      <c r="K135" s="491"/>
      <c r="L135" s="64"/>
      <c r="M135" s="87" t="str">
        <f t="shared" si="27"/>
        <v/>
      </c>
      <c r="N135" s="52"/>
      <c r="O135" s="52"/>
      <c r="P135" s="52"/>
      <c r="Q135" s="52"/>
      <c r="R135" s="3" t="str">
        <f>IF(ISERROR(VLOOKUP(L135,要素一覧!$A$1:$B$51,2,0)),"",VLOOKUP(L135,要素一覧!$A$1:$B$51,2,0))</f>
        <v/>
      </c>
      <c r="S135" s="3" t="str">
        <f t="shared" si="21"/>
        <v/>
      </c>
      <c r="T135" s="3" t="str">
        <f t="shared" si="23"/>
        <v/>
      </c>
      <c r="U135" s="3" t="str">
        <f t="shared" si="24"/>
        <v/>
      </c>
      <c r="V135" s="3" t="str">
        <f t="shared" si="15"/>
        <v/>
      </c>
      <c r="W135" t="str">
        <f>IF(AND(COUNTIF(T$2:T135,T135)=1,T135&gt;0),ROW(),"")</f>
        <v/>
      </c>
      <c r="X135" t="str">
        <f>IF(AND(COUNTIF(U$2:U135,U135)=1,U135&gt;0),ROW(),"")</f>
        <v/>
      </c>
      <c r="Y135" t="str">
        <f t="shared" si="25"/>
        <v/>
      </c>
      <c r="Z135" t="str">
        <f t="shared" si="25"/>
        <v/>
      </c>
      <c r="AA135">
        <v>134</v>
      </c>
      <c r="AB135" t="str">
        <f t="shared" si="28"/>
        <v/>
      </c>
      <c r="AC135" s="3"/>
      <c r="AD135" s="3"/>
      <c r="AE135" s="3"/>
    </row>
    <row r="136" spans="1:31" ht="21.95" customHeight="1">
      <c r="A136" s="27"/>
      <c r="B136" s="31"/>
      <c r="C136" s="470"/>
      <c r="D136" s="471"/>
      <c r="E136" s="468"/>
      <c r="F136" s="469"/>
      <c r="G136" s="58"/>
      <c r="H136" s="32"/>
      <c r="I136" s="37"/>
      <c r="J136" s="490" t="str">
        <f t="shared" si="26"/>
        <v/>
      </c>
      <c r="K136" s="491"/>
      <c r="L136" s="64"/>
      <c r="M136" s="87" t="str">
        <f t="shared" si="27"/>
        <v/>
      </c>
      <c r="N136" s="52"/>
      <c r="O136" s="52"/>
      <c r="P136" s="52"/>
      <c r="Q136" s="52"/>
      <c r="R136" s="3" t="str">
        <f>IF(ISERROR(VLOOKUP(L136,要素一覧!$A$1:$B$51,2,0)),"",VLOOKUP(L136,要素一覧!$A$1:$B$51,2,0))</f>
        <v/>
      </c>
      <c r="S136" s="3" t="str">
        <f t="shared" si="21"/>
        <v/>
      </c>
      <c r="T136" s="3" t="str">
        <f t="shared" si="23"/>
        <v/>
      </c>
      <c r="U136" s="3" t="str">
        <f t="shared" si="24"/>
        <v/>
      </c>
      <c r="V136" s="3" t="str">
        <f t="shared" si="15"/>
        <v/>
      </c>
      <c r="W136" t="str">
        <f>IF(AND(COUNTIF(T$2:T136,T136)=1,T136&gt;0),ROW(),"")</f>
        <v/>
      </c>
      <c r="X136" t="str">
        <f>IF(AND(COUNTIF(U$2:U136,U136)=1,U136&gt;0),ROW(),"")</f>
        <v/>
      </c>
      <c r="Y136" t="str">
        <f t="shared" si="25"/>
        <v/>
      </c>
      <c r="Z136" t="str">
        <f t="shared" si="25"/>
        <v/>
      </c>
      <c r="AA136">
        <v>135</v>
      </c>
      <c r="AB136" t="str">
        <f t="shared" si="28"/>
        <v/>
      </c>
      <c r="AC136" s="3"/>
      <c r="AD136" s="3"/>
      <c r="AE136" s="3"/>
    </row>
    <row r="137" spans="1:31" ht="21.95" customHeight="1">
      <c r="A137" s="27"/>
      <c r="B137" s="31"/>
      <c r="C137" s="470"/>
      <c r="D137" s="471"/>
      <c r="E137" s="468"/>
      <c r="F137" s="469"/>
      <c r="G137" s="58"/>
      <c r="H137" s="32"/>
      <c r="I137" s="37"/>
      <c r="J137" s="490" t="str">
        <f t="shared" si="26"/>
        <v/>
      </c>
      <c r="K137" s="491"/>
      <c r="L137" s="64"/>
      <c r="M137" s="87" t="str">
        <f t="shared" si="27"/>
        <v/>
      </c>
      <c r="N137" s="52"/>
      <c r="O137" s="52"/>
      <c r="P137" s="52"/>
      <c r="Q137" s="52"/>
      <c r="R137" s="3" t="str">
        <f>IF(ISERROR(VLOOKUP(L137,要素一覧!$A$1:$B$51,2,0)),"",VLOOKUP(L137,要素一覧!$A$1:$B$51,2,0))</f>
        <v/>
      </c>
      <c r="S137" s="3" t="str">
        <f t="shared" si="21"/>
        <v/>
      </c>
      <c r="T137" s="3" t="str">
        <f t="shared" si="23"/>
        <v/>
      </c>
      <c r="U137" s="3" t="str">
        <f t="shared" si="24"/>
        <v/>
      </c>
      <c r="V137" s="3" t="str">
        <f t="shared" si="15"/>
        <v/>
      </c>
      <c r="W137" t="str">
        <f>IF(AND(COUNTIF(T$2:T137,T137)=1,T137&gt;0),ROW(),"")</f>
        <v/>
      </c>
      <c r="X137" t="str">
        <f>IF(AND(COUNTIF(U$2:U137,U137)=1,U137&gt;0),ROW(),"")</f>
        <v/>
      </c>
      <c r="Y137" t="str">
        <f t="shared" si="25"/>
        <v/>
      </c>
      <c r="Z137" t="str">
        <f t="shared" si="25"/>
        <v/>
      </c>
      <c r="AA137">
        <v>136</v>
      </c>
      <c r="AB137" t="str">
        <f t="shared" si="28"/>
        <v/>
      </c>
      <c r="AC137" s="3"/>
      <c r="AD137" s="3"/>
      <c r="AE137" s="3"/>
    </row>
    <row r="138" spans="1:31" ht="21.95" customHeight="1">
      <c r="A138" s="30"/>
      <c r="B138" s="31"/>
      <c r="C138" s="470"/>
      <c r="D138" s="471"/>
      <c r="E138" s="468"/>
      <c r="F138" s="469"/>
      <c r="G138" s="58"/>
      <c r="H138" s="32"/>
      <c r="I138" s="37"/>
      <c r="J138" s="490" t="str">
        <f t="shared" si="26"/>
        <v/>
      </c>
      <c r="K138" s="491"/>
      <c r="L138" s="64"/>
      <c r="M138" s="87" t="str">
        <f t="shared" si="27"/>
        <v/>
      </c>
      <c r="N138" s="52"/>
      <c r="O138" s="52"/>
      <c r="P138" s="52"/>
      <c r="Q138" s="52"/>
      <c r="R138" s="3" t="str">
        <f>IF(ISERROR(VLOOKUP(L138,要素一覧!$A$1:$B$51,2,0)),"",VLOOKUP(L138,要素一覧!$A$1:$B$51,2,0))</f>
        <v/>
      </c>
      <c r="S138" s="3" t="str">
        <f t="shared" si="21"/>
        <v/>
      </c>
      <c r="T138" s="3" t="str">
        <f t="shared" si="23"/>
        <v/>
      </c>
      <c r="U138" s="3" t="str">
        <f t="shared" si="24"/>
        <v/>
      </c>
      <c r="V138" s="3" t="str">
        <f t="shared" si="15"/>
        <v/>
      </c>
      <c r="W138" t="str">
        <f>IF(AND(COUNTIF(T$2:T138,T138)=1,T138&gt;0),ROW(),"")</f>
        <v/>
      </c>
      <c r="X138" t="str">
        <f>IF(AND(COUNTIF(U$2:U138,U138)=1,U138&gt;0),ROW(),"")</f>
        <v/>
      </c>
      <c r="Y138" t="str">
        <f t="shared" si="25"/>
        <v/>
      </c>
      <c r="Z138" t="str">
        <f t="shared" si="25"/>
        <v/>
      </c>
      <c r="AA138">
        <v>137</v>
      </c>
      <c r="AB138" t="str">
        <f t="shared" si="28"/>
        <v/>
      </c>
      <c r="AC138" s="3"/>
      <c r="AD138" s="3"/>
      <c r="AE138" s="3"/>
    </row>
    <row r="139" spans="1:31" ht="21.95" customHeight="1">
      <c r="A139" s="30"/>
      <c r="B139" s="31"/>
      <c r="C139" s="470"/>
      <c r="D139" s="471"/>
      <c r="E139" s="468"/>
      <c r="F139" s="469"/>
      <c r="G139" s="58"/>
      <c r="H139" s="32"/>
      <c r="I139" s="37"/>
      <c r="J139" s="490" t="str">
        <f t="shared" si="26"/>
        <v/>
      </c>
      <c r="K139" s="491"/>
      <c r="L139" s="64"/>
      <c r="M139" s="87" t="str">
        <f t="shared" si="27"/>
        <v/>
      </c>
      <c r="N139" s="52"/>
      <c r="O139" s="52"/>
      <c r="P139" s="52"/>
      <c r="Q139" s="52"/>
      <c r="R139" s="3" t="str">
        <f>IF(ISERROR(VLOOKUP(L139,要素一覧!$A$1:$B$51,2,0)),"",VLOOKUP(L139,要素一覧!$A$1:$B$51,2,0))</f>
        <v/>
      </c>
      <c r="S139" s="3" t="str">
        <f t="shared" si="21"/>
        <v/>
      </c>
      <c r="T139" s="3" t="str">
        <f t="shared" si="23"/>
        <v/>
      </c>
      <c r="U139" s="3" t="str">
        <f t="shared" si="24"/>
        <v/>
      </c>
      <c r="V139" s="3" t="str">
        <f t="shared" si="15"/>
        <v/>
      </c>
      <c r="W139" t="str">
        <f>IF(AND(COUNTIF(T$2:T139,T139)=1,T139&gt;0),ROW(),"")</f>
        <v/>
      </c>
      <c r="X139" t="str">
        <f>IF(AND(COUNTIF(U$2:U139,U139)=1,U139&gt;0),ROW(),"")</f>
        <v/>
      </c>
      <c r="Y139" t="str">
        <f t="shared" si="25"/>
        <v/>
      </c>
      <c r="Z139" t="str">
        <f t="shared" si="25"/>
        <v/>
      </c>
      <c r="AA139">
        <v>138</v>
      </c>
      <c r="AB139" t="str">
        <f t="shared" si="28"/>
        <v/>
      </c>
      <c r="AC139" s="3"/>
      <c r="AD139" s="3"/>
      <c r="AE139" s="3"/>
    </row>
    <row r="140" spans="1:31" ht="21.95" customHeight="1">
      <c r="A140" s="30"/>
      <c r="B140" s="31"/>
      <c r="C140" s="470"/>
      <c r="D140" s="471"/>
      <c r="E140" s="468"/>
      <c r="F140" s="469"/>
      <c r="G140" s="58"/>
      <c r="H140" s="32"/>
      <c r="I140" s="37"/>
      <c r="J140" s="490" t="str">
        <f t="shared" si="26"/>
        <v/>
      </c>
      <c r="K140" s="491"/>
      <c r="L140" s="64"/>
      <c r="M140" s="87" t="str">
        <f t="shared" si="27"/>
        <v/>
      </c>
      <c r="N140" s="52"/>
      <c r="O140" s="52"/>
      <c r="P140" s="52"/>
      <c r="Q140" s="52"/>
      <c r="R140" s="3" t="str">
        <f>IF(ISERROR(VLOOKUP(L140,要素一覧!$A$1:$B$51,2,0)),"",VLOOKUP(L140,要素一覧!$A$1:$B$51,2,0))</f>
        <v/>
      </c>
      <c r="S140" s="3" t="str">
        <f t="shared" si="21"/>
        <v/>
      </c>
      <c r="T140" s="3" t="str">
        <f t="shared" si="23"/>
        <v/>
      </c>
      <c r="U140" s="3" t="str">
        <f t="shared" si="24"/>
        <v/>
      </c>
      <c r="V140" s="3" t="str">
        <f t="shared" si="15"/>
        <v/>
      </c>
      <c r="W140" t="str">
        <f>IF(AND(COUNTIF(T$2:T140,T140)=1,T140&gt;0),ROW(),"")</f>
        <v/>
      </c>
      <c r="X140" t="str">
        <f>IF(AND(COUNTIF(U$2:U140,U140)=1,U140&gt;0),ROW(),"")</f>
        <v/>
      </c>
      <c r="Y140" t="str">
        <f t="shared" si="25"/>
        <v/>
      </c>
      <c r="Z140" t="str">
        <f t="shared" si="25"/>
        <v/>
      </c>
      <c r="AA140">
        <v>139</v>
      </c>
      <c r="AB140" t="str">
        <f t="shared" si="28"/>
        <v/>
      </c>
      <c r="AC140" s="3"/>
      <c r="AD140" s="3"/>
      <c r="AE140" s="3"/>
    </row>
    <row r="141" spans="1:31" ht="21.95" customHeight="1">
      <c r="A141" s="30"/>
      <c r="B141" s="31"/>
      <c r="C141" s="470"/>
      <c r="D141" s="471"/>
      <c r="E141" s="468"/>
      <c r="F141" s="469"/>
      <c r="G141" s="58"/>
      <c r="H141" s="32"/>
      <c r="I141" s="37"/>
      <c r="J141" s="490" t="str">
        <f t="shared" si="26"/>
        <v/>
      </c>
      <c r="K141" s="491"/>
      <c r="L141" s="64"/>
      <c r="M141" s="87" t="str">
        <f t="shared" si="27"/>
        <v/>
      </c>
      <c r="N141" s="52"/>
      <c r="O141" s="52"/>
      <c r="P141" s="52"/>
      <c r="Q141" s="52"/>
      <c r="R141" s="3" t="str">
        <f>IF(ISERROR(VLOOKUP(L141,要素一覧!$A$1:$B$51,2,0)),"",VLOOKUP(L141,要素一覧!$A$1:$B$51,2,0))</f>
        <v/>
      </c>
      <c r="S141" s="3" t="str">
        <f t="shared" si="21"/>
        <v/>
      </c>
      <c r="T141" s="3" t="str">
        <f t="shared" si="23"/>
        <v/>
      </c>
      <c r="U141" s="3" t="str">
        <f t="shared" si="24"/>
        <v/>
      </c>
      <c r="V141" s="3" t="str">
        <f t="shared" si="15"/>
        <v/>
      </c>
      <c r="W141" t="str">
        <f>IF(AND(COUNTIF(T$2:T141,T141)=1,T141&gt;0),ROW(),"")</f>
        <v/>
      </c>
      <c r="X141" t="str">
        <f>IF(AND(COUNTIF(U$2:U141,U141)=1,U141&gt;0),ROW(),"")</f>
        <v/>
      </c>
      <c r="Y141" t="str">
        <f t="shared" si="25"/>
        <v/>
      </c>
      <c r="Z141" t="str">
        <f t="shared" si="25"/>
        <v/>
      </c>
      <c r="AA141">
        <v>140</v>
      </c>
      <c r="AB141" t="str">
        <f t="shared" si="28"/>
        <v/>
      </c>
      <c r="AC141" s="3"/>
      <c r="AD141" s="3"/>
      <c r="AE141" s="3"/>
    </row>
    <row r="142" spans="1:31" ht="21.95" customHeight="1">
      <c r="A142" s="30"/>
      <c r="B142" s="31"/>
      <c r="C142" s="470"/>
      <c r="D142" s="471"/>
      <c r="E142" s="468"/>
      <c r="F142" s="469"/>
      <c r="G142" s="58"/>
      <c r="H142" s="32"/>
      <c r="I142" s="37"/>
      <c r="J142" s="490" t="str">
        <f t="shared" si="26"/>
        <v/>
      </c>
      <c r="K142" s="491"/>
      <c r="L142" s="64"/>
      <c r="M142" s="87" t="str">
        <f t="shared" si="27"/>
        <v/>
      </c>
      <c r="N142" s="52"/>
      <c r="O142" s="52"/>
      <c r="P142" s="52"/>
      <c r="Q142" s="52"/>
      <c r="R142" s="3" t="str">
        <f>IF(ISERROR(VLOOKUP(L142,要素一覧!$A$1:$B$51,2,0)),"",VLOOKUP(L142,要素一覧!$A$1:$B$51,2,0))</f>
        <v/>
      </c>
      <c r="S142" s="3" t="str">
        <f t="shared" si="21"/>
        <v/>
      </c>
      <c r="T142" s="3" t="str">
        <f t="shared" si="23"/>
        <v/>
      </c>
      <c r="U142" s="3" t="str">
        <f t="shared" si="24"/>
        <v/>
      </c>
      <c r="V142" s="3" t="str">
        <f t="shared" ref="V142:V205" si="29">IFERROR(IF(T142="",VALUE(CONCATENATE(LEFT(U142,3),RIGHT(U142,1))),VALUE(CONCATENATE(LEFT(T142,3),RIGHT(T142,1)))),"")</f>
        <v/>
      </c>
      <c r="W142" t="str">
        <f>IF(AND(COUNTIF(T$2:T142,T142)=1,T142&gt;0),ROW(),"")</f>
        <v/>
      </c>
      <c r="X142" t="str">
        <f>IF(AND(COUNTIF(U$2:U142,U142)=1,U142&gt;0),ROW(),"")</f>
        <v/>
      </c>
      <c r="Y142" t="str">
        <f t="shared" si="25"/>
        <v/>
      </c>
      <c r="Z142" t="str">
        <f t="shared" si="25"/>
        <v/>
      </c>
      <c r="AA142">
        <v>141</v>
      </c>
      <c r="AB142" t="str">
        <f t="shared" si="28"/>
        <v/>
      </c>
      <c r="AC142" s="3"/>
      <c r="AD142" s="3"/>
      <c r="AE142" s="3"/>
    </row>
    <row r="143" spans="1:31" ht="21.95" customHeight="1">
      <c r="A143" s="30"/>
      <c r="B143" s="31"/>
      <c r="C143" s="496"/>
      <c r="D143" s="497"/>
      <c r="E143" s="468"/>
      <c r="F143" s="469"/>
      <c r="G143" s="58"/>
      <c r="H143" s="32"/>
      <c r="I143" s="37"/>
      <c r="J143" s="490" t="str">
        <f t="shared" si="26"/>
        <v/>
      </c>
      <c r="K143" s="491"/>
      <c r="L143" s="64"/>
      <c r="M143" s="87" t="str">
        <f t="shared" si="27"/>
        <v/>
      </c>
      <c r="N143" s="52"/>
      <c r="O143" s="52"/>
      <c r="P143" s="52"/>
      <c r="Q143" s="52"/>
      <c r="R143" s="3" t="str">
        <f>IF(ISERROR(VLOOKUP(L143,要素一覧!$A$1:$B$51,2,0)),"",VLOOKUP(L143,要素一覧!$A$1:$B$51,2,0))</f>
        <v/>
      </c>
      <c r="S143" s="3" t="str">
        <f t="shared" si="21"/>
        <v/>
      </c>
      <c r="T143" s="3" t="str">
        <f t="shared" si="23"/>
        <v/>
      </c>
      <c r="U143" s="3" t="str">
        <f t="shared" si="24"/>
        <v/>
      </c>
      <c r="V143" s="3" t="str">
        <f t="shared" si="29"/>
        <v/>
      </c>
      <c r="W143" t="str">
        <f>IF(AND(COUNTIF(T$2:T143,T143)=1,T143&gt;0),ROW(),"")</f>
        <v/>
      </c>
      <c r="X143" t="str">
        <f>IF(AND(COUNTIF(U$2:U143,U143)=1,U143&gt;0),ROW(),"")</f>
        <v/>
      </c>
      <c r="Y143" t="str">
        <f t="shared" si="25"/>
        <v/>
      </c>
      <c r="Z143" t="str">
        <f t="shared" si="25"/>
        <v/>
      </c>
      <c r="AA143">
        <v>142</v>
      </c>
      <c r="AB143" t="str">
        <f t="shared" si="28"/>
        <v/>
      </c>
      <c r="AC143" s="3"/>
      <c r="AD143" s="3"/>
      <c r="AE143" s="3"/>
    </row>
    <row r="144" spans="1:31" ht="21.95" customHeight="1">
      <c r="A144" s="30"/>
      <c r="B144" s="31"/>
      <c r="C144" s="496"/>
      <c r="D144" s="497"/>
      <c r="E144" s="468"/>
      <c r="F144" s="469"/>
      <c r="G144" s="58"/>
      <c r="H144" s="32"/>
      <c r="I144" s="38"/>
      <c r="J144" s="490" t="str">
        <f t="shared" si="26"/>
        <v/>
      </c>
      <c r="K144" s="491"/>
      <c r="L144" s="64"/>
      <c r="M144" s="87" t="str">
        <f t="shared" si="27"/>
        <v/>
      </c>
      <c r="N144" s="52"/>
      <c r="O144" s="52"/>
      <c r="P144" s="52"/>
      <c r="Q144" s="52"/>
      <c r="R144" s="3" t="str">
        <f>IF(ISERROR(VLOOKUP(L144,要素一覧!$A$1:$B$51,2,0)),"",VLOOKUP(L144,要素一覧!$A$1:$B$51,2,0))</f>
        <v/>
      </c>
      <c r="S144" s="3" t="str">
        <f t="shared" si="21"/>
        <v/>
      </c>
      <c r="T144" s="3" t="str">
        <f t="shared" si="23"/>
        <v/>
      </c>
      <c r="U144" s="3" t="str">
        <f t="shared" si="24"/>
        <v/>
      </c>
      <c r="V144" s="3" t="str">
        <f t="shared" si="29"/>
        <v/>
      </c>
      <c r="W144" t="str">
        <f>IF(AND(COUNTIF(T$2:T144,T144)=1,T144&gt;0),ROW(),"")</f>
        <v/>
      </c>
      <c r="X144" t="str">
        <f>IF(AND(COUNTIF(U$2:U144,U144)=1,U144&gt;0),ROW(),"")</f>
        <v/>
      </c>
      <c r="Y144" t="str">
        <f t="shared" si="25"/>
        <v/>
      </c>
      <c r="Z144" t="str">
        <f t="shared" si="25"/>
        <v/>
      </c>
      <c r="AA144">
        <v>143</v>
      </c>
      <c r="AB144" t="str">
        <f t="shared" si="28"/>
        <v/>
      </c>
      <c r="AC144" s="3"/>
      <c r="AD144" s="3"/>
      <c r="AE144" s="3"/>
    </row>
    <row r="145" spans="1:31" ht="21.95" customHeight="1">
      <c r="A145" s="30"/>
      <c r="B145" s="31"/>
      <c r="C145" s="496"/>
      <c r="D145" s="497"/>
      <c r="E145" s="468"/>
      <c r="F145" s="469"/>
      <c r="G145" s="58"/>
      <c r="H145" s="32"/>
      <c r="I145" s="38"/>
      <c r="J145" s="490" t="str">
        <f t="shared" si="26"/>
        <v/>
      </c>
      <c r="K145" s="491"/>
      <c r="L145" s="64"/>
      <c r="M145" s="87" t="str">
        <f t="shared" si="27"/>
        <v/>
      </c>
      <c r="N145" s="52"/>
      <c r="O145" s="52"/>
      <c r="P145" s="52"/>
      <c r="Q145" s="52"/>
      <c r="R145" s="3" t="str">
        <f>IF(ISERROR(VLOOKUP(L145,要素一覧!$A$1:$B$51,2,0)),"",VLOOKUP(L145,要素一覧!$A$1:$B$51,2,0))</f>
        <v/>
      </c>
      <c r="S145" s="3" t="str">
        <f t="shared" si="21"/>
        <v/>
      </c>
      <c r="T145" s="3" t="str">
        <f t="shared" si="23"/>
        <v/>
      </c>
      <c r="U145" s="3" t="str">
        <f t="shared" si="24"/>
        <v/>
      </c>
      <c r="V145" s="3" t="str">
        <f t="shared" si="29"/>
        <v/>
      </c>
      <c r="W145" t="str">
        <f>IF(AND(COUNTIF(T$2:T145,T145)=1,T145&gt;0),ROW(),"")</f>
        <v/>
      </c>
      <c r="X145" t="str">
        <f>IF(AND(COUNTIF(U$2:U145,U145)=1,U145&gt;0),ROW(),"")</f>
        <v/>
      </c>
      <c r="Y145" t="str">
        <f t="shared" si="25"/>
        <v/>
      </c>
      <c r="Z145" t="str">
        <f t="shared" si="25"/>
        <v/>
      </c>
      <c r="AA145">
        <v>144</v>
      </c>
      <c r="AB145" t="str">
        <f t="shared" si="28"/>
        <v/>
      </c>
      <c r="AC145" s="3"/>
      <c r="AD145" s="3"/>
      <c r="AE145" s="3"/>
    </row>
    <row r="146" spans="1:31" ht="21.95" customHeight="1">
      <c r="A146" s="30"/>
      <c r="B146" s="31"/>
      <c r="C146" s="496"/>
      <c r="D146" s="497"/>
      <c r="E146" s="468"/>
      <c r="F146" s="469"/>
      <c r="G146" s="58"/>
      <c r="H146" s="32"/>
      <c r="I146" s="38"/>
      <c r="J146" s="490" t="str">
        <f t="shared" si="26"/>
        <v/>
      </c>
      <c r="K146" s="491"/>
      <c r="L146" s="64"/>
      <c r="M146" s="87" t="str">
        <f t="shared" si="27"/>
        <v/>
      </c>
      <c r="N146" s="52"/>
      <c r="O146" s="52"/>
      <c r="P146" s="52"/>
      <c r="Q146" s="52"/>
      <c r="R146" s="3" t="str">
        <f>IF(ISERROR(VLOOKUP(L146,要素一覧!$A$1:$B$51,2,0)),"",VLOOKUP(L146,要素一覧!$A$1:$B$51,2,0))</f>
        <v/>
      </c>
      <c r="S146" s="3" t="str">
        <f t="shared" si="21"/>
        <v/>
      </c>
      <c r="T146" s="3" t="str">
        <f t="shared" si="23"/>
        <v/>
      </c>
      <c r="U146" s="3" t="str">
        <f t="shared" si="24"/>
        <v/>
      </c>
      <c r="V146" s="3" t="str">
        <f t="shared" si="29"/>
        <v/>
      </c>
      <c r="W146" t="str">
        <f>IF(AND(COUNTIF(T$2:T146,T146)=1,T146&gt;0),ROW(),"")</f>
        <v/>
      </c>
      <c r="X146" t="str">
        <f>IF(AND(COUNTIF(U$2:U146,U146)=1,U146&gt;0),ROW(),"")</f>
        <v/>
      </c>
      <c r="Y146" t="str">
        <f t="shared" si="25"/>
        <v/>
      </c>
      <c r="Z146" t="str">
        <f t="shared" si="25"/>
        <v/>
      </c>
      <c r="AA146">
        <v>145</v>
      </c>
      <c r="AB146" t="str">
        <f t="shared" si="28"/>
        <v/>
      </c>
      <c r="AC146" s="3"/>
      <c r="AD146" s="3"/>
      <c r="AE146" s="3"/>
    </row>
    <row r="147" spans="1:31" ht="21.95" customHeight="1">
      <c r="A147" s="30"/>
      <c r="B147" s="31"/>
      <c r="C147" s="496"/>
      <c r="D147" s="497"/>
      <c r="E147" s="468"/>
      <c r="F147" s="469"/>
      <c r="G147" s="58"/>
      <c r="H147" s="32"/>
      <c r="I147" s="38"/>
      <c r="J147" s="490" t="str">
        <f t="shared" si="26"/>
        <v/>
      </c>
      <c r="K147" s="491"/>
      <c r="L147" s="64"/>
      <c r="M147" s="87" t="str">
        <f t="shared" si="27"/>
        <v/>
      </c>
      <c r="N147" s="52"/>
      <c r="O147" s="52"/>
      <c r="P147" s="52"/>
      <c r="Q147" s="52"/>
      <c r="R147" s="3" t="str">
        <f>IF(ISERROR(VLOOKUP(L147,要素一覧!$A$1:$B$51,2,0)),"",VLOOKUP(L147,要素一覧!$A$1:$B$51,2,0))</f>
        <v/>
      </c>
      <c r="S147" s="3" t="str">
        <f t="shared" si="21"/>
        <v/>
      </c>
      <c r="T147" s="3" t="str">
        <f t="shared" si="23"/>
        <v/>
      </c>
      <c r="U147" s="3" t="str">
        <f t="shared" si="24"/>
        <v/>
      </c>
      <c r="V147" s="3" t="str">
        <f t="shared" si="29"/>
        <v/>
      </c>
      <c r="W147" t="str">
        <f>IF(AND(COUNTIF(T$2:T147,T147)=1,T147&gt;0),ROW(),"")</f>
        <v/>
      </c>
      <c r="X147" t="str">
        <f>IF(AND(COUNTIF(U$2:U147,U147)=1,U147&gt;0),ROW(),"")</f>
        <v/>
      </c>
      <c r="Y147" t="str">
        <f t="shared" si="25"/>
        <v/>
      </c>
      <c r="Z147" t="str">
        <f t="shared" si="25"/>
        <v/>
      </c>
      <c r="AA147">
        <v>146</v>
      </c>
      <c r="AB147" t="str">
        <f t="shared" si="28"/>
        <v/>
      </c>
      <c r="AC147" s="3"/>
      <c r="AD147" s="3"/>
      <c r="AE147" s="3"/>
    </row>
    <row r="148" spans="1:31" ht="21.95" customHeight="1">
      <c r="A148" s="30"/>
      <c r="B148" s="31"/>
      <c r="C148" s="496"/>
      <c r="D148" s="497"/>
      <c r="E148" s="468"/>
      <c r="F148" s="469"/>
      <c r="G148" s="58"/>
      <c r="H148" s="32"/>
      <c r="I148" s="38"/>
      <c r="J148" s="490" t="str">
        <f t="shared" si="26"/>
        <v/>
      </c>
      <c r="K148" s="491"/>
      <c r="L148" s="64"/>
      <c r="M148" s="87" t="str">
        <f t="shared" si="27"/>
        <v/>
      </c>
      <c r="N148" s="52"/>
      <c r="O148" s="52"/>
      <c r="P148" s="52"/>
      <c r="Q148" s="52"/>
      <c r="R148" s="3" t="str">
        <f>IF(ISERROR(VLOOKUP(L148,要素一覧!$A$1:$B$51,2,0)),"",VLOOKUP(L148,要素一覧!$A$1:$B$51,2,0))</f>
        <v/>
      </c>
      <c r="S148" s="3" t="str">
        <f t="shared" si="21"/>
        <v/>
      </c>
      <c r="T148" s="3" t="str">
        <f t="shared" si="23"/>
        <v/>
      </c>
      <c r="U148" s="3" t="str">
        <f t="shared" si="24"/>
        <v/>
      </c>
      <c r="V148" s="3" t="str">
        <f t="shared" si="29"/>
        <v/>
      </c>
      <c r="W148" t="str">
        <f>IF(AND(COUNTIF(T$2:T148,T148)=1,T148&gt;0),ROW(),"")</f>
        <v/>
      </c>
      <c r="X148" t="str">
        <f>IF(AND(COUNTIF(U$2:U148,U148)=1,U148&gt;0),ROW(),"")</f>
        <v/>
      </c>
      <c r="Y148" t="str">
        <f t="shared" si="25"/>
        <v/>
      </c>
      <c r="Z148" t="str">
        <f t="shared" si="25"/>
        <v/>
      </c>
      <c r="AA148">
        <v>147</v>
      </c>
      <c r="AB148" t="str">
        <f t="shared" si="28"/>
        <v/>
      </c>
      <c r="AC148" s="3"/>
      <c r="AD148" s="3"/>
      <c r="AE148" s="3"/>
    </row>
    <row r="149" spans="1:31" ht="21.95" customHeight="1">
      <c r="A149" s="30"/>
      <c r="B149" s="31"/>
      <c r="C149" s="496"/>
      <c r="D149" s="497"/>
      <c r="E149" s="468"/>
      <c r="F149" s="469"/>
      <c r="G149" s="58"/>
      <c r="H149" s="32"/>
      <c r="I149" s="38"/>
      <c r="J149" s="490" t="str">
        <f t="shared" si="26"/>
        <v/>
      </c>
      <c r="K149" s="491"/>
      <c r="L149" s="64"/>
      <c r="M149" s="87" t="str">
        <f t="shared" si="27"/>
        <v/>
      </c>
      <c r="N149" s="52"/>
      <c r="O149" s="52"/>
      <c r="P149" s="52"/>
      <c r="Q149" s="52"/>
      <c r="R149" s="3" t="str">
        <f>IF(ISERROR(VLOOKUP(L149,要素一覧!$A$1:$B$51,2,0)),"",VLOOKUP(L149,要素一覧!$A$1:$B$51,2,0))</f>
        <v/>
      </c>
      <c r="S149" s="3" t="str">
        <f t="shared" si="21"/>
        <v/>
      </c>
      <c r="T149" s="3" t="str">
        <f t="shared" si="23"/>
        <v/>
      </c>
      <c r="U149" s="3" t="str">
        <f t="shared" si="24"/>
        <v/>
      </c>
      <c r="V149" s="3" t="str">
        <f t="shared" si="29"/>
        <v/>
      </c>
      <c r="W149" t="str">
        <f>IF(AND(COUNTIF(T$2:T149,T149)=1,T149&gt;0),ROW(),"")</f>
        <v/>
      </c>
      <c r="X149" t="str">
        <f>IF(AND(COUNTIF(U$2:U149,U149)=1,U149&gt;0),ROW(),"")</f>
        <v/>
      </c>
      <c r="Y149" t="str">
        <f t="shared" si="25"/>
        <v/>
      </c>
      <c r="Z149" t="str">
        <f t="shared" si="25"/>
        <v/>
      </c>
      <c r="AA149">
        <v>148</v>
      </c>
      <c r="AB149" t="str">
        <f t="shared" si="28"/>
        <v/>
      </c>
      <c r="AC149" s="3"/>
      <c r="AD149" s="3"/>
      <c r="AE149" s="3"/>
    </row>
    <row r="150" spans="1:31" ht="21.95" customHeight="1">
      <c r="A150" s="30"/>
      <c r="B150" s="31"/>
      <c r="C150" s="496"/>
      <c r="D150" s="497"/>
      <c r="E150" s="468"/>
      <c r="F150" s="469"/>
      <c r="G150" s="58"/>
      <c r="H150" s="32"/>
      <c r="I150" s="38"/>
      <c r="J150" s="490" t="str">
        <f t="shared" si="26"/>
        <v/>
      </c>
      <c r="K150" s="491"/>
      <c r="L150" s="64"/>
      <c r="M150" s="87" t="str">
        <f t="shared" si="27"/>
        <v/>
      </c>
      <c r="N150" s="52"/>
      <c r="O150" s="52"/>
      <c r="P150" s="52"/>
      <c r="Q150" s="52"/>
      <c r="R150" s="3" t="str">
        <f>IF(ISERROR(VLOOKUP(L150,要素一覧!$A$1:$B$51,2,0)),"",VLOOKUP(L150,要素一覧!$A$1:$B$51,2,0))</f>
        <v/>
      </c>
      <c r="S150" s="3" t="str">
        <f t="shared" si="21"/>
        <v/>
      </c>
      <c r="T150" s="3" t="str">
        <f t="shared" si="23"/>
        <v/>
      </c>
      <c r="U150" s="3" t="str">
        <f t="shared" si="24"/>
        <v/>
      </c>
      <c r="V150" s="3" t="str">
        <f t="shared" si="29"/>
        <v/>
      </c>
      <c r="W150" t="str">
        <f>IF(AND(COUNTIF(T$2:T150,T150)=1,T150&gt;0),ROW(),"")</f>
        <v/>
      </c>
      <c r="X150" t="str">
        <f>IF(AND(COUNTIF(U$2:U150,U150)=1,U150&gt;0),ROW(),"")</f>
        <v/>
      </c>
      <c r="Y150" t="str">
        <f t="shared" si="25"/>
        <v/>
      </c>
      <c r="Z150" t="str">
        <f t="shared" si="25"/>
        <v/>
      </c>
      <c r="AA150">
        <v>149</v>
      </c>
      <c r="AB150" t="str">
        <f t="shared" si="28"/>
        <v/>
      </c>
      <c r="AC150" s="3"/>
      <c r="AD150" s="3"/>
      <c r="AE150" s="3"/>
    </row>
    <row r="151" spans="1:31" ht="21.95" customHeight="1">
      <c r="A151" s="30"/>
      <c r="B151" s="31"/>
      <c r="C151" s="496"/>
      <c r="D151" s="497"/>
      <c r="E151" s="468"/>
      <c r="F151" s="469"/>
      <c r="G151" s="58"/>
      <c r="H151" s="32"/>
      <c r="I151" s="38"/>
      <c r="J151" s="490" t="str">
        <f t="shared" si="26"/>
        <v/>
      </c>
      <c r="K151" s="491"/>
      <c r="L151" s="64"/>
      <c r="M151" s="87" t="str">
        <f t="shared" si="27"/>
        <v/>
      </c>
      <c r="N151" s="52"/>
      <c r="O151" s="52"/>
      <c r="P151" s="52"/>
      <c r="Q151" s="52"/>
      <c r="R151" s="3" t="str">
        <f>IF(ISERROR(VLOOKUP(L151,要素一覧!$A$1:$B$51,2,0)),"",VLOOKUP(L151,要素一覧!$A$1:$B$51,2,0))</f>
        <v/>
      </c>
      <c r="S151" s="3" t="str">
        <f t="shared" si="21"/>
        <v/>
      </c>
      <c r="T151" s="3" t="str">
        <f t="shared" si="23"/>
        <v/>
      </c>
      <c r="U151" s="3" t="str">
        <f t="shared" si="24"/>
        <v/>
      </c>
      <c r="V151" s="3" t="str">
        <f t="shared" si="29"/>
        <v/>
      </c>
      <c r="W151" t="str">
        <f>IF(AND(COUNTIF(T$2:T151,T151)=1,T151&gt;0),ROW(),"")</f>
        <v/>
      </c>
      <c r="X151" t="str">
        <f>IF(AND(COUNTIF(U$2:U151,U151)=1,U151&gt;0),ROW(),"")</f>
        <v/>
      </c>
      <c r="Y151" t="str">
        <f t="shared" si="25"/>
        <v/>
      </c>
      <c r="Z151" t="str">
        <f t="shared" si="25"/>
        <v/>
      </c>
      <c r="AA151">
        <v>150</v>
      </c>
      <c r="AB151" t="str">
        <f t="shared" si="28"/>
        <v/>
      </c>
      <c r="AC151" s="3"/>
      <c r="AD151" s="3"/>
      <c r="AE151" s="3"/>
    </row>
    <row r="152" spans="1:31" ht="21.95" customHeight="1">
      <c r="A152" s="30"/>
      <c r="B152" s="31"/>
      <c r="C152" s="496"/>
      <c r="D152" s="497"/>
      <c r="E152" s="468"/>
      <c r="F152" s="469"/>
      <c r="G152" s="58"/>
      <c r="H152" s="32"/>
      <c r="I152" s="38"/>
      <c r="J152" s="490" t="str">
        <f t="shared" si="26"/>
        <v/>
      </c>
      <c r="K152" s="491"/>
      <c r="L152" s="64"/>
      <c r="M152" s="87" t="str">
        <f t="shared" si="27"/>
        <v/>
      </c>
      <c r="N152" s="52"/>
      <c r="O152" s="52"/>
      <c r="P152" s="52"/>
      <c r="Q152" s="52"/>
      <c r="R152" s="3" t="str">
        <f>IF(ISERROR(VLOOKUP(L152,要素一覧!$A$1:$B$51,2,0)),"",VLOOKUP(L152,要素一覧!$A$1:$B$51,2,0))</f>
        <v/>
      </c>
      <c r="S152" s="3" t="str">
        <f t="shared" si="21"/>
        <v/>
      </c>
      <c r="T152" s="3" t="str">
        <f t="shared" si="23"/>
        <v/>
      </c>
      <c r="U152" s="3" t="str">
        <f t="shared" si="24"/>
        <v/>
      </c>
      <c r="V152" s="3" t="str">
        <f t="shared" si="29"/>
        <v/>
      </c>
      <c r="W152" t="str">
        <f>IF(AND(COUNTIF(T$2:T152,T152)=1,T152&gt;0),ROW(),"")</f>
        <v/>
      </c>
      <c r="X152" t="str">
        <f>IF(AND(COUNTIF(U$2:U152,U152)=1,U152&gt;0),ROW(),"")</f>
        <v/>
      </c>
      <c r="Y152" t="str">
        <f t="shared" si="25"/>
        <v/>
      </c>
      <c r="Z152" t="str">
        <f t="shared" si="25"/>
        <v/>
      </c>
      <c r="AA152">
        <v>151</v>
      </c>
      <c r="AB152" t="str">
        <f t="shared" si="28"/>
        <v/>
      </c>
      <c r="AC152" s="3"/>
      <c r="AD152" s="3"/>
      <c r="AE152" s="3"/>
    </row>
    <row r="153" spans="1:31" ht="21.95" customHeight="1">
      <c r="A153" s="30"/>
      <c r="B153" s="31"/>
      <c r="C153" s="496"/>
      <c r="D153" s="497"/>
      <c r="E153" s="468"/>
      <c r="F153" s="469"/>
      <c r="G153" s="58"/>
      <c r="H153" s="32"/>
      <c r="I153" s="38"/>
      <c r="J153" s="490" t="str">
        <f t="shared" si="26"/>
        <v/>
      </c>
      <c r="K153" s="491"/>
      <c r="L153" s="64"/>
      <c r="M153" s="87" t="str">
        <f t="shared" si="27"/>
        <v/>
      </c>
      <c r="N153" s="52"/>
      <c r="O153" s="52"/>
      <c r="P153" s="52"/>
      <c r="Q153" s="52"/>
      <c r="R153" s="3" t="str">
        <f>IF(ISERROR(VLOOKUP(L153,要素一覧!$A$1:$B$51,2,0)),"",VLOOKUP(L153,要素一覧!$A$1:$B$51,2,0))</f>
        <v/>
      </c>
      <c r="S153" s="3" t="str">
        <f t="shared" si="21"/>
        <v/>
      </c>
      <c r="T153" s="3" t="str">
        <f t="shared" si="23"/>
        <v/>
      </c>
      <c r="U153" s="3" t="str">
        <f t="shared" si="24"/>
        <v/>
      </c>
      <c r="V153" s="3" t="str">
        <f t="shared" si="29"/>
        <v/>
      </c>
      <c r="W153" t="str">
        <f>IF(AND(COUNTIF(T$2:T153,T153)=1,T153&gt;0),ROW(),"")</f>
        <v/>
      </c>
      <c r="X153" t="str">
        <f>IF(AND(COUNTIF(U$2:U153,U153)=1,U153&gt;0),ROW(),"")</f>
        <v/>
      </c>
      <c r="Y153" t="str">
        <f t="shared" si="25"/>
        <v/>
      </c>
      <c r="Z153" t="str">
        <f t="shared" si="25"/>
        <v/>
      </c>
      <c r="AA153">
        <v>152</v>
      </c>
      <c r="AB153" t="str">
        <f t="shared" si="28"/>
        <v/>
      </c>
      <c r="AC153" s="3"/>
      <c r="AD153" s="3"/>
      <c r="AE153" s="3"/>
    </row>
    <row r="154" spans="1:31" ht="21.95" customHeight="1" thickBot="1">
      <c r="A154" s="30"/>
      <c r="B154" s="31"/>
      <c r="C154" s="496"/>
      <c r="D154" s="497"/>
      <c r="E154" s="468"/>
      <c r="F154" s="469"/>
      <c r="G154" s="59"/>
      <c r="H154" s="35"/>
      <c r="I154" s="39"/>
      <c r="J154" s="501" t="str">
        <f t="shared" si="26"/>
        <v/>
      </c>
      <c r="K154" s="502"/>
      <c r="L154" s="64"/>
      <c r="M154" s="88" t="str">
        <f t="shared" si="27"/>
        <v/>
      </c>
      <c r="N154" s="52"/>
      <c r="O154" s="52"/>
      <c r="P154" s="52"/>
      <c r="Q154" s="52"/>
      <c r="R154" s="3" t="str">
        <f>IF(ISERROR(VLOOKUP(L154,要素一覧!$A$1:$B$51,2,0)),"",VLOOKUP(L154,要素一覧!$A$1:$B$51,2,0))</f>
        <v/>
      </c>
      <c r="S154" s="3" t="str">
        <f t="shared" si="21"/>
        <v/>
      </c>
      <c r="T154" s="3" t="str">
        <f t="shared" si="23"/>
        <v/>
      </c>
      <c r="U154" s="3" t="str">
        <f t="shared" si="24"/>
        <v/>
      </c>
      <c r="V154" s="3" t="str">
        <f t="shared" si="29"/>
        <v/>
      </c>
      <c r="W154" t="str">
        <f>IF(AND(COUNTIF(T$2:T154,T154)=1,T154&gt;0),ROW(),"")</f>
        <v/>
      </c>
      <c r="X154" t="str">
        <f>IF(AND(COUNTIF(U$2:U154,U154)=1,U154&gt;0),ROW(),"")</f>
        <v/>
      </c>
      <c r="Y154" t="str">
        <f t="shared" si="25"/>
        <v/>
      </c>
      <c r="Z154" t="str">
        <f t="shared" si="25"/>
        <v/>
      </c>
      <c r="AA154">
        <v>153</v>
      </c>
      <c r="AB154" t="str">
        <f t="shared" si="28"/>
        <v/>
      </c>
      <c r="AC154" s="3"/>
      <c r="AD154" s="3"/>
      <c r="AE154" s="3"/>
    </row>
    <row r="155" spans="1:31" ht="24.95" customHeight="1" thickBot="1">
      <c r="A155" s="5"/>
      <c r="B155" s="5"/>
      <c r="C155" s="5"/>
      <c r="D155" s="5"/>
      <c r="E155" s="5"/>
      <c r="F155" s="5"/>
      <c r="G155" s="12"/>
      <c r="H155" s="6"/>
      <c r="I155" s="11" t="s">
        <v>2</v>
      </c>
      <c r="J155" s="498">
        <f>SUM(J130:K154)</f>
        <v>0</v>
      </c>
      <c r="K155" s="499"/>
      <c r="L155" s="49"/>
      <c r="M155" s="5"/>
      <c r="N155" s="4"/>
      <c r="O155" s="13">
        <f>SUM(S130:S154)</f>
        <v>0</v>
      </c>
      <c r="P155" s="50"/>
      <c r="Q155" s="50"/>
      <c r="S155" s="3">
        <f t="shared" si="21"/>
        <v>0</v>
      </c>
      <c r="T155" s="13"/>
      <c r="U155" s="3"/>
      <c r="V155" s="3" t="str">
        <f t="shared" si="29"/>
        <v/>
      </c>
      <c r="W155" t="str">
        <f>IF(AND(COUNTIF(T$2:T155,T155)=1,T155&gt;0),ROW(),"")</f>
        <v/>
      </c>
      <c r="X155" t="str">
        <f>IF(AND(COUNTIF(U$2:U155,U155)=1,U155&gt;0),ROW(),"")</f>
        <v/>
      </c>
      <c r="Y155" t="str">
        <f t="shared" si="25"/>
        <v/>
      </c>
      <c r="Z155" t="str">
        <f t="shared" si="25"/>
        <v/>
      </c>
      <c r="AA155">
        <v>154</v>
      </c>
      <c r="AB155" t="str">
        <f t="shared" si="28"/>
        <v/>
      </c>
      <c r="AC155" s="13"/>
      <c r="AD155" s="13"/>
      <c r="AE155" s="13"/>
    </row>
    <row r="156" spans="1:31" ht="20.100000000000001" customHeight="1">
      <c r="A156" s="4"/>
      <c r="B156" s="4"/>
      <c r="C156" s="4"/>
      <c r="D156" s="503"/>
      <c r="E156" s="503"/>
      <c r="F156" s="503"/>
      <c r="G156" s="4"/>
      <c r="H156" s="4"/>
      <c r="I156" s="500" t="s">
        <v>32</v>
      </c>
      <c r="J156" s="500"/>
      <c r="K156" s="500"/>
      <c r="L156" s="500"/>
      <c r="M156" s="500"/>
      <c r="N156" s="68"/>
      <c r="P156" s="56"/>
      <c r="Q156" s="56"/>
      <c r="S156" s="3" t="str">
        <f t="shared" si="21"/>
        <v/>
      </c>
      <c r="U156" s="3"/>
      <c r="V156" s="3" t="str">
        <f t="shared" si="29"/>
        <v/>
      </c>
      <c r="W156" t="str">
        <f>IF(AND(COUNTIF(T$2:T156,T156)=1,T156&gt;0),ROW(),"")</f>
        <v/>
      </c>
      <c r="X156" t="str">
        <f>IF(AND(COUNTIF(U$2:U156,U156)=1,U156&gt;0),ROW(),"")</f>
        <v/>
      </c>
      <c r="Y156" t="str">
        <f t="shared" si="25"/>
        <v/>
      </c>
      <c r="Z156" t="str">
        <f t="shared" si="25"/>
        <v/>
      </c>
      <c r="AA156">
        <v>155</v>
      </c>
      <c r="AB156" t="str">
        <f t="shared" si="28"/>
        <v/>
      </c>
      <c r="AC156" s="13"/>
      <c r="AD156" s="13"/>
      <c r="AE156" s="13"/>
    </row>
    <row r="157" spans="1:31" ht="30" customHeight="1">
      <c r="A157" s="467" t="str">
        <f>総括書!A1</f>
        <v>2023年最新版</v>
      </c>
      <c r="B157" s="467"/>
      <c r="C157" s="467"/>
      <c r="E157" s="98" t="s">
        <v>26</v>
      </c>
      <c r="F157" s="98"/>
      <c r="G157" s="98"/>
      <c r="H157" s="98"/>
      <c r="I157" s="98"/>
      <c r="J157" s="98"/>
      <c r="K157" s="98"/>
      <c r="L157" s="98"/>
      <c r="M157" s="98"/>
      <c r="N157" s="66"/>
      <c r="V157" s="3" t="str">
        <f t="shared" si="29"/>
        <v/>
      </c>
      <c r="W157" t="s">
        <v>129</v>
      </c>
      <c r="Y157" t="str">
        <f t="shared" si="25"/>
        <v/>
      </c>
      <c r="Z157" t="str">
        <f t="shared" si="25"/>
        <v/>
      </c>
      <c r="AA157">
        <v>156</v>
      </c>
      <c r="AB157" t="str">
        <f t="shared" si="28"/>
        <v/>
      </c>
    </row>
    <row r="158" spans="1:31" ht="20.100000000000001" customHeight="1">
      <c r="B158" s="474" t="s">
        <v>51</v>
      </c>
      <c r="C158" s="474"/>
      <c r="D158" s="474"/>
      <c r="E158" s="10"/>
      <c r="F158" s="10"/>
      <c r="G158" s="10"/>
      <c r="H158" s="10"/>
      <c r="I158" s="10"/>
      <c r="J158" s="495">
        <f ca="1">総括書!$I$1</f>
        <v>45645</v>
      </c>
      <c r="K158" s="495"/>
      <c r="L158" s="495"/>
      <c r="M158" s="495"/>
      <c r="N158" s="67"/>
      <c r="V158" s="3" t="str">
        <f t="shared" si="29"/>
        <v/>
      </c>
      <c r="W158" t="str">
        <f>IF(AND(COUNTIF(T$2:T158,T158)=1,T158&gt;0),ROW(),"")</f>
        <v/>
      </c>
      <c r="X158" t="str">
        <f>IF(AND(COUNTIF(U$2:U158,U158)=1,U158&gt;0),ROW(),"")</f>
        <v/>
      </c>
      <c r="Y158" t="str">
        <f t="shared" si="25"/>
        <v/>
      </c>
      <c r="Z158" t="str">
        <f t="shared" si="25"/>
        <v/>
      </c>
      <c r="AA158">
        <v>157</v>
      </c>
      <c r="AB158" t="str">
        <f t="shared" si="28"/>
        <v/>
      </c>
    </row>
    <row r="159" spans="1:31" ht="15" customHeight="1">
      <c r="B159" s="506" t="s">
        <v>11</v>
      </c>
      <c r="C159" s="506"/>
      <c r="D159" s="506"/>
      <c r="E159" s="506"/>
      <c r="F159" s="506"/>
      <c r="G159" s="18"/>
      <c r="H159" s="14"/>
      <c r="I159" s="14"/>
      <c r="J159" s="14"/>
      <c r="K159" s="14"/>
      <c r="L159" s="14"/>
      <c r="M159" s="91"/>
      <c r="N159" s="46"/>
      <c r="V159" s="3" t="str">
        <f t="shared" si="29"/>
        <v/>
      </c>
      <c r="W159" t="str">
        <f>IF(AND(COUNTIF(T$2:T159,T159)=1,T159&gt;0),ROW(),"")</f>
        <v/>
      </c>
      <c r="X159" t="str">
        <f>IF(AND(COUNTIF(U$2:U159,U159)=1,U159&gt;0),ROW(),"")</f>
        <v/>
      </c>
      <c r="Y159" t="str">
        <f t="shared" si="25"/>
        <v/>
      </c>
      <c r="Z159" t="str">
        <f t="shared" si="25"/>
        <v/>
      </c>
      <c r="AA159">
        <v>158</v>
      </c>
      <c r="AB159" t="str">
        <f t="shared" si="28"/>
        <v/>
      </c>
    </row>
    <row r="160" spans="1:31" ht="30" customHeight="1">
      <c r="B160" s="506"/>
      <c r="C160" s="506"/>
      <c r="D160" s="506"/>
      <c r="E160" s="506"/>
      <c r="F160" s="506"/>
      <c r="G160" s="26" t="s">
        <v>7</v>
      </c>
      <c r="H160" s="483" t="str">
        <f>$H$4</f>
        <v/>
      </c>
      <c r="I160" s="483"/>
      <c r="J160" s="483"/>
      <c r="K160" s="483"/>
      <c r="L160" s="483"/>
      <c r="M160" s="484"/>
      <c r="N160" s="73"/>
      <c r="V160" s="3" t="str">
        <f t="shared" si="29"/>
        <v/>
      </c>
      <c r="W160" t="str">
        <f>IF(AND(COUNTIF(T$2:T160,T160)=1,T160&gt;0),ROW(),"")</f>
        <v/>
      </c>
      <c r="X160" t="str">
        <f>IF(AND(COUNTIF(U$2:U160,U160)=1,U160&gt;0),ROW(),"")</f>
        <v/>
      </c>
      <c r="Y160" t="str">
        <f t="shared" si="25"/>
        <v/>
      </c>
      <c r="Z160" t="str">
        <f t="shared" si="25"/>
        <v/>
      </c>
      <c r="AA160">
        <v>159</v>
      </c>
      <c r="AB160" t="str">
        <f t="shared" si="28"/>
        <v/>
      </c>
    </row>
    <row r="161" spans="1:31" ht="24.95" customHeight="1">
      <c r="F161" s="15"/>
      <c r="G161" s="25" t="s">
        <v>8</v>
      </c>
      <c r="H161" s="485" t="str">
        <f>$H$5</f>
        <v/>
      </c>
      <c r="I161" s="485"/>
      <c r="J161" s="485"/>
      <c r="K161" s="485"/>
      <c r="L161" s="485"/>
      <c r="M161" s="486"/>
      <c r="N161" s="69"/>
      <c r="V161" s="3" t="str">
        <f t="shared" si="29"/>
        <v/>
      </c>
      <c r="W161" t="str">
        <f>IF(AND(COUNTIF(T$2:T161,T161)=1,T161&gt;0),ROW(),"")</f>
        <v/>
      </c>
      <c r="X161" t="str">
        <f>IF(AND(COUNTIF(U$2:U161,U161)=1,U161&gt;0),ROW(),"")</f>
        <v/>
      </c>
      <c r="Y161" t="str">
        <f t="shared" si="25"/>
        <v/>
      </c>
      <c r="Z161" t="str">
        <f t="shared" si="25"/>
        <v/>
      </c>
      <c r="AA161">
        <v>160</v>
      </c>
      <c r="AB161" t="str">
        <f t="shared" si="28"/>
        <v/>
      </c>
    </row>
    <row r="162" spans="1:31" ht="24.95" customHeight="1">
      <c r="F162" s="16"/>
      <c r="G162" s="23"/>
      <c r="H162" s="487"/>
      <c r="I162" s="487"/>
      <c r="J162" s="487"/>
      <c r="K162" s="487"/>
      <c r="L162" s="487"/>
      <c r="M162" s="89" t="s">
        <v>50</v>
      </c>
      <c r="N162" s="70"/>
      <c r="V162" s="3" t="str">
        <f t="shared" si="29"/>
        <v/>
      </c>
      <c r="W162" t="str">
        <f>IF(AND(COUNTIF(T$2:T162,T162)=1,T162&gt;0),ROW(),"")</f>
        <v/>
      </c>
      <c r="X162" t="str">
        <f>IF(AND(COUNTIF(U$2:U162,U162)=1,U162&gt;0),ROW(),"")</f>
        <v/>
      </c>
      <c r="Y162" t="str">
        <f t="shared" si="25"/>
        <v/>
      </c>
      <c r="Z162" t="str">
        <f t="shared" si="25"/>
        <v/>
      </c>
      <c r="AA162">
        <v>161</v>
      </c>
      <c r="AB162" t="str">
        <f t="shared" si="28"/>
        <v/>
      </c>
    </row>
    <row r="163" spans="1:31" ht="20.100000000000001" customHeight="1">
      <c r="F163" s="17"/>
      <c r="G163" s="24" t="s">
        <v>24</v>
      </c>
      <c r="H163" s="494" t="str">
        <f>$H$7</f>
        <v/>
      </c>
      <c r="I163" s="494"/>
      <c r="J163" s="494"/>
      <c r="K163" s="494"/>
      <c r="L163" s="494"/>
      <c r="M163" s="90"/>
      <c r="N163" s="71"/>
      <c r="V163" s="3" t="str">
        <f t="shared" si="29"/>
        <v/>
      </c>
      <c r="W163" t="str">
        <f>IF(AND(COUNTIF(T$2:T163,T163)=1,T163&gt;0),ROW(),"")</f>
        <v/>
      </c>
      <c r="X163" t="str">
        <f>IF(AND(COUNTIF(U$2:U163,U163)=1,U163&gt;0),ROW(),"")</f>
        <v/>
      </c>
      <c r="Y163" t="str">
        <f t="shared" si="25"/>
        <v/>
      </c>
      <c r="Z163" t="str">
        <f t="shared" si="25"/>
        <v/>
      </c>
      <c r="AA163">
        <v>162</v>
      </c>
      <c r="AB163" t="str">
        <f t="shared" si="28"/>
        <v/>
      </c>
    </row>
    <row r="164" spans="1:31" ht="20.100000000000001" customHeight="1">
      <c r="A164" s="481" t="s">
        <v>25</v>
      </c>
      <c r="B164" s="482"/>
      <c r="C164" s="97" t="str">
        <f>$C$8</f>
        <v/>
      </c>
      <c r="D164" s="10"/>
      <c r="E164" s="10"/>
      <c r="F164" s="10"/>
      <c r="G164" s="10"/>
      <c r="H164" s="10"/>
      <c r="I164" s="10"/>
      <c r="J164" s="10"/>
      <c r="K164" s="10"/>
      <c r="L164" s="10"/>
      <c r="M164" s="10"/>
      <c r="N164" s="10"/>
      <c r="R164" s="3"/>
      <c r="V164" s="3" t="str">
        <f t="shared" si="29"/>
        <v/>
      </c>
      <c r="W164" t="str">
        <f>IF(AND(COUNTIF(T$2:T164,T164)=1,T164&gt;0),ROW(),"")</f>
        <v/>
      </c>
      <c r="X164" t="str">
        <f>IF(AND(COUNTIF(U$2:U164,U164)=1,U164&gt;0),ROW(),"")</f>
        <v/>
      </c>
      <c r="Y164" t="str">
        <f t="shared" si="25"/>
        <v/>
      </c>
      <c r="Z164" t="str">
        <f t="shared" si="25"/>
        <v/>
      </c>
      <c r="AA164">
        <v>163</v>
      </c>
      <c r="AB164" t="str">
        <f t="shared" si="28"/>
        <v/>
      </c>
    </row>
    <row r="165" spans="1:31" ht="15" customHeight="1">
      <c r="A165" s="507" t="s">
        <v>29</v>
      </c>
      <c r="B165" s="508"/>
      <c r="C165" s="475" t="str">
        <f>$C$9</f>
        <v/>
      </c>
      <c r="D165" s="476"/>
      <c r="E165" s="476"/>
      <c r="F165" s="476"/>
      <c r="G165" s="476"/>
      <c r="H165" s="476"/>
      <c r="I165" s="476"/>
      <c r="J165" s="476"/>
      <c r="K165" s="476"/>
      <c r="L165" s="476"/>
      <c r="M165" s="477"/>
      <c r="N165" s="72"/>
      <c r="V165" s="3" t="str">
        <f t="shared" si="29"/>
        <v/>
      </c>
      <c r="W165" t="str">
        <f>IF(AND(COUNTIF(T$2:T165,T165)=1,T165&gt;0),ROW(),"")</f>
        <v/>
      </c>
      <c r="X165" t="str">
        <f>IF(AND(COUNTIF(U$2:U165,U165)=1,U165&gt;0),ROW(),"")</f>
        <v/>
      </c>
      <c r="Y165" t="str">
        <f t="shared" si="25"/>
        <v/>
      </c>
      <c r="Z165" t="str">
        <f t="shared" si="25"/>
        <v/>
      </c>
      <c r="AA165">
        <v>164</v>
      </c>
      <c r="AB165" t="str">
        <f t="shared" si="28"/>
        <v/>
      </c>
    </row>
    <row r="166" spans="1:31" ht="15" customHeight="1">
      <c r="A166" s="509"/>
      <c r="B166" s="510"/>
      <c r="C166" s="478"/>
      <c r="D166" s="479"/>
      <c r="E166" s="479"/>
      <c r="F166" s="479"/>
      <c r="G166" s="479"/>
      <c r="H166" s="479"/>
      <c r="I166" s="479"/>
      <c r="J166" s="479"/>
      <c r="K166" s="479"/>
      <c r="L166" s="479"/>
      <c r="M166" s="480"/>
      <c r="N166" s="72"/>
      <c r="V166" s="3" t="str">
        <f t="shared" si="29"/>
        <v/>
      </c>
      <c r="W166" t="str">
        <f>IF(AND(COUNTIF(T$2:T166,T166)=1,T166&gt;0),ROW(),"")</f>
        <v/>
      </c>
      <c r="X166" t="str">
        <f>IF(AND(COUNTIF(U$2:U166,U166)=1,U166&gt;0),ROW(),"")</f>
        <v/>
      </c>
      <c r="Y166" t="str">
        <f t="shared" si="25"/>
        <v/>
      </c>
      <c r="Z166" t="str">
        <f t="shared" si="25"/>
        <v/>
      </c>
      <c r="AA166">
        <v>165</v>
      </c>
      <c r="AB166" t="str">
        <f t="shared" si="28"/>
        <v/>
      </c>
    </row>
    <row r="167" spans="1:31" ht="15" customHeight="1">
      <c r="A167" s="4"/>
      <c r="B167" s="4"/>
      <c r="C167" s="7"/>
      <c r="D167" s="7"/>
      <c r="E167" s="7"/>
      <c r="F167" s="7"/>
      <c r="G167" s="7"/>
      <c r="H167" s="7"/>
      <c r="I167" s="7"/>
      <c r="J167" s="7"/>
      <c r="K167" s="7"/>
      <c r="L167" s="7"/>
      <c r="M167" s="9" t="s">
        <v>37</v>
      </c>
      <c r="N167" s="8"/>
      <c r="O167" s="2"/>
      <c r="P167" s="2"/>
      <c r="Q167" s="2"/>
      <c r="R167" s="2"/>
      <c r="S167" s="2"/>
      <c r="T167" s="2"/>
      <c r="U167" s="2"/>
      <c r="V167" s="3" t="str">
        <f t="shared" si="29"/>
        <v/>
      </c>
      <c r="W167" t="str">
        <f>IF(AND(COUNTIF(T$2:T167,T167)=1,T167&gt;0),ROW(),"")</f>
        <v/>
      </c>
      <c r="X167" t="str">
        <f>IF(AND(COUNTIF(U$2:U167,U167)=1,U167&gt;0),ROW(),"")</f>
        <v/>
      </c>
      <c r="Y167" t="str">
        <f t="shared" si="25"/>
        <v/>
      </c>
      <c r="Z167" t="str">
        <f t="shared" si="25"/>
        <v/>
      </c>
      <c r="AA167">
        <v>166</v>
      </c>
      <c r="AB167" t="str">
        <f t="shared" si="28"/>
        <v/>
      </c>
      <c r="AC167" s="2"/>
      <c r="AD167" s="2"/>
      <c r="AE167" s="2"/>
    </row>
    <row r="168" spans="1:31" ht="24.95" customHeight="1">
      <c r="A168" s="19" t="s">
        <v>14</v>
      </c>
      <c r="B168" s="20" t="s">
        <v>15</v>
      </c>
      <c r="C168" s="511" t="s">
        <v>5</v>
      </c>
      <c r="D168" s="512"/>
      <c r="E168" s="513" t="s">
        <v>16</v>
      </c>
      <c r="F168" s="514"/>
      <c r="G168" s="22" t="s">
        <v>4</v>
      </c>
      <c r="H168" s="22" t="s">
        <v>6</v>
      </c>
      <c r="I168" s="21" t="s">
        <v>3</v>
      </c>
      <c r="J168" s="504" t="s">
        <v>1</v>
      </c>
      <c r="K168" s="505"/>
      <c r="L168" s="48" t="s">
        <v>9</v>
      </c>
      <c r="M168" s="85" t="s">
        <v>10</v>
      </c>
      <c r="N168" s="51" t="s">
        <v>95</v>
      </c>
      <c r="O168" s="51" t="s">
        <v>49</v>
      </c>
      <c r="P168" s="51" t="s">
        <v>89</v>
      </c>
      <c r="Q168" s="51" t="s">
        <v>125</v>
      </c>
      <c r="R168" s="55" t="s">
        <v>86</v>
      </c>
      <c r="S168" s="2" t="s">
        <v>128</v>
      </c>
      <c r="T168" s="1"/>
      <c r="U168" s="1"/>
      <c r="V168" s="3" t="str">
        <f t="shared" si="29"/>
        <v/>
      </c>
      <c r="W168" t="str">
        <f>IF(AND(COUNTIF(T$2:T168,T168)=1,T168&gt;0),ROW(),"")</f>
        <v/>
      </c>
      <c r="X168" t="str">
        <f>IF(AND(COUNTIF(U$2:U168,U168)=1,U168&gt;0),ROW(),"")</f>
        <v/>
      </c>
      <c r="Y168" t="str">
        <f t="shared" si="25"/>
        <v/>
      </c>
      <c r="Z168" t="str">
        <f t="shared" si="25"/>
        <v/>
      </c>
      <c r="AA168">
        <v>167</v>
      </c>
      <c r="AB168" t="str">
        <f t="shared" si="28"/>
        <v/>
      </c>
      <c r="AC168" s="1"/>
      <c r="AD168" s="1"/>
      <c r="AE168" s="1"/>
    </row>
    <row r="169" spans="1:31" ht="21.95" customHeight="1">
      <c r="A169" s="27"/>
      <c r="B169" s="28"/>
      <c r="C169" s="492"/>
      <c r="D169" s="493"/>
      <c r="E169" s="472"/>
      <c r="F169" s="473"/>
      <c r="G169" s="57"/>
      <c r="H169" s="29"/>
      <c r="I169" s="36"/>
      <c r="J169" s="488" t="str">
        <f>IF(G169="","",CHOOSE($N$5,ROUND(G169*I169*IF(N169="",1,N169),0),ROUNDDOWN(G169*I169*IF(N169="",1,N169),0),ROUNDUP(G169*I169*IF(N169="",1,N169),0))*CHOOSE($O$5,1,1/1.08)+P169)</f>
        <v/>
      </c>
      <c r="K169" s="489"/>
      <c r="L169" s="63"/>
      <c r="M169" s="86" t="str">
        <f>IF(OR(G169="",N169=""),"",IF(N169=INT(N169),CONCATENATE(N169,"日間"),CONCATENATE(ROUND(N169,2),"ヶ月間")))</f>
        <v/>
      </c>
      <c r="N169" s="52"/>
      <c r="O169" s="52"/>
      <c r="P169" s="52"/>
      <c r="Q169" s="52"/>
      <c r="R169" s="3" t="str">
        <f>IF(ISERROR(VLOOKUP(L169,要素一覧!$A$1:$B$51,2,0)),"",VLOOKUP(L169,要素一覧!$A$1:$B$51,2,0))</f>
        <v/>
      </c>
      <c r="S169" s="3" t="str">
        <f t="shared" ref="S169" si="30">IF(J169="","",IF(O169=1,G169*32.1,O169))</f>
        <v/>
      </c>
      <c r="T169" s="3" t="str">
        <f t="shared" ref="T169:T193" si="31">IF(L169="","",IF(J169=O169,"",VALUE(CONCATENATE(L169,1,IF(Q169="",0,Q169)))))</f>
        <v/>
      </c>
      <c r="U169" s="3" t="str">
        <f t="shared" ref="U169:U193" si="32">IF(AND(L169&lt;&gt;"",O169&gt;0),VALUE(CONCATENATE(L169,2,IF(Q169="",0,Q169))),"")</f>
        <v/>
      </c>
      <c r="V169" s="3" t="str">
        <f t="shared" si="29"/>
        <v/>
      </c>
      <c r="W169" t="str">
        <f>IF(AND(COUNTIF(T$2:T169,T169)=1,T169&gt;0),ROW(),"")</f>
        <v/>
      </c>
      <c r="X169" t="str">
        <f>IF(AND(COUNTIF(U$2:U169,U169)=1,U169&gt;0),ROW(),"")</f>
        <v/>
      </c>
      <c r="Y169" t="str">
        <f t="shared" si="25"/>
        <v/>
      </c>
      <c r="Z169" t="str">
        <f t="shared" si="25"/>
        <v/>
      </c>
      <c r="AA169">
        <v>168</v>
      </c>
      <c r="AB169" t="str">
        <f t="shared" si="28"/>
        <v/>
      </c>
      <c r="AC169" s="3"/>
      <c r="AD169" s="3"/>
      <c r="AE169" s="3"/>
    </row>
    <row r="170" spans="1:31" ht="21.95" customHeight="1">
      <c r="A170" s="30"/>
      <c r="B170" s="31"/>
      <c r="C170" s="470"/>
      <c r="D170" s="471"/>
      <c r="E170" s="468"/>
      <c r="F170" s="469"/>
      <c r="G170" s="58"/>
      <c r="H170" s="32"/>
      <c r="I170" s="37"/>
      <c r="J170" s="490" t="str">
        <f t="shared" ref="J170:J193" si="33">IF(G170="","",CHOOSE($N$5,ROUND(G170*I170*IF(N170="",1,N170),0),ROUNDDOWN(G170*I170*IF(N170="",1,N170),0),ROUNDUP(G170*I170*IF(N170="",1,N170),0))*CHOOSE($O$5,1,1/1.08)+P170)</f>
        <v/>
      </c>
      <c r="K170" s="491"/>
      <c r="L170" s="64"/>
      <c r="M170" s="87" t="str">
        <f t="shared" ref="M170:M193" si="34">IF(OR(G170="",N170=""),"",IF(N170=INT(N170),CONCATENATE(N170,"日間"),CONCATENATE(ROUND(N170,2),"ヶ月間")))</f>
        <v/>
      </c>
      <c r="N170" s="52"/>
      <c r="O170" s="52"/>
      <c r="P170" s="52"/>
      <c r="Q170" s="52"/>
      <c r="R170" s="3" t="str">
        <f>IF(ISERROR(VLOOKUP(L170,要素一覧!$A$1:$B$51,2,0)),"",VLOOKUP(L170,要素一覧!$A$1:$B$51,2,0))</f>
        <v/>
      </c>
      <c r="S170" s="3" t="str">
        <f t="shared" si="21"/>
        <v/>
      </c>
      <c r="T170" s="3" t="str">
        <f t="shared" si="31"/>
        <v/>
      </c>
      <c r="U170" s="3" t="str">
        <f t="shared" si="32"/>
        <v/>
      </c>
      <c r="V170" s="3" t="str">
        <f t="shared" si="29"/>
        <v/>
      </c>
      <c r="W170" t="str">
        <f>IF(AND(COUNTIF(T$2:T170,T170)=1,T170&gt;0),ROW(),"")</f>
        <v/>
      </c>
      <c r="X170" t="str">
        <f>IF(AND(COUNTIF(U$2:U170,U170)=1,U170&gt;0),ROW(),"")</f>
        <v/>
      </c>
      <c r="Y170" t="str">
        <f t="shared" si="25"/>
        <v/>
      </c>
      <c r="Z170" t="str">
        <f t="shared" si="25"/>
        <v/>
      </c>
      <c r="AA170">
        <v>169</v>
      </c>
      <c r="AB170" t="str">
        <f t="shared" si="28"/>
        <v/>
      </c>
      <c r="AC170" s="3"/>
      <c r="AD170" s="3"/>
      <c r="AE170" s="3"/>
    </row>
    <row r="171" spans="1:31" ht="21.95" customHeight="1">
      <c r="A171" s="30"/>
      <c r="B171" s="31"/>
      <c r="C171" s="470"/>
      <c r="D171" s="471"/>
      <c r="E171" s="468"/>
      <c r="F171" s="469"/>
      <c r="G171" s="58"/>
      <c r="H171" s="32"/>
      <c r="I171" s="37"/>
      <c r="J171" s="490" t="str">
        <f t="shared" si="33"/>
        <v/>
      </c>
      <c r="K171" s="491"/>
      <c r="L171" s="64"/>
      <c r="M171" s="87" t="str">
        <f t="shared" si="34"/>
        <v/>
      </c>
      <c r="N171" s="52"/>
      <c r="O171" s="52"/>
      <c r="P171" s="52"/>
      <c r="Q171" s="52"/>
      <c r="R171" s="3" t="str">
        <f>IF(ISERROR(VLOOKUP(L171,要素一覧!$A$1:$B$51,2,0)),"",VLOOKUP(L171,要素一覧!$A$1:$B$51,2,0))</f>
        <v/>
      </c>
      <c r="S171" s="3" t="str">
        <f t="shared" si="21"/>
        <v/>
      </c>
      <c r="T171" s="3" t="str">
        <f t="shared" si="31"/>
        <v/>
      </c>
      <c r="U171" s="3" t="str">
        <f t="shared" si="32"/>
        <v/>
      </c>
      <c r="V171" s="3" t="str">
        <f t="shared" si="29"/>
        <v/>
      </c>
      <c r="W171" t="str">
        <f>IF(AND(COUNTIF(T$2:T171,T171)=1,T171&gt;0),ROW(),"")</f>
        <v/>
      </c>
      <c r="X171" t="str">
        <f>IF(AND(COUNTIF(U$2:U171,U171)=1,U171&gt;0),ROW(),"")</f>
        <v/>
      </c>
      <c r="Y171" t="str">
        <f t="shared" si="25"/>
        <v/>
      </c>
      <c r="Z171" t="str">
        <f t="shared" si="25"/>
        <v/>
      </c>
      <c r="AA171">
        <v>170</v>
      </c>
      <c r="AB171" t="str">
        <f t="shared" si="28"/>
        <v/>
      </c>
      <c r="AC171" s="3"/>
      <c r="AD171" s="3"/>
      <c r="AE171" s="3"/>
    </row>
    <row r="172" spans="1:31" ht="21.95" customHeight="1">
      <c r="A172" s="30"/>
      <c r="B172" s="31"/>
      <c r="C172" s="470"/>
      <c r="D172" s="471"/>
      <c r="E172" s="468"/>
      <c r="F172" s="469"/>
      <c r="G172" s="58"/>
      <c r="H172" s="32"/>
      <c r="I172" s="37"/>
      <c r="J172" s="490" t="str">
        <f t="shared" si="33"/>
        <v/>
      </c>
      <c r="K172" s="491"/>
      <c r="L172" s="64"/>
      <c r="M172" s="87" t="str">
        <f t="shared" si="34"/>
        <v/>
      </c>
      <c r="N172" s="52"/>
      <c r="O172" s="52"/>
      <c r="P172" s="52"/>
      <c r="Q172" s="52"/>
      <c r="R172" s="3" t="str">
        <f>IF(ISERROR(VLOOKUP(L172,要素一覧!$A$1:$B$51,2,0)),"",VLOOKUP(L172,要素一覧!$A$1:$B$51,2,0))</f>
        <v/>
      </c>
      <c r="S172" s="3" t="str">
        <f t="shared" si="21"/>
        <v/>
      </c>
      <c r="T172" s="3" t="str">
        <f t="shared" si="31"/>
        <v/>
      </c>
      <c r="U172" s="3" t="str">
        <f t="shared" si="32"/>
        <v/>
      </c>
      <c r="V172" s="3" t="str">
        <f t="shared" si="29"/>
        <v/>
      </c>
      <c r="W172" t="str">
        <f>IF(AND(COUNTIF(T$2:T172,T172)=1,T172&gt;0),ROW(),"")</f>
        <v/>
      </c>
      <c r="X172" t="str">
        <f>IF(AND(COUNTIF(U$2:U172,U172)=1,U172&gt;0),ROW(),"")</f>
        <v/>
      </c>
      <c r="Y172" t="str">
        <f t="shared" si="25"/>
        <v/>
      </c>
      <c r="Z172" t="str">
        <f t="shared" si="25"/>
        <v/>
      </c>
      <c r="AA172">
        <v>171</v>
      </c>
      <c r="AB172" t="str">
        <f t="shared" si="28"/>
        <v/>
      </c>
      <c r="AC172" s="3"/>
      <c r="AD172" s="3"/>
      <c r="AE172" s="3"/>
    </row>
    <row r="173" spans="1:31" ht="21.95" customHeight="1">
      <c r="A173" s="30"/>
      <c r="B173" s="31"/>
      <c r="C173" s="470"/>
      <c r="D173" s="471"/>
      <c r="E173" s="468"/>
      <c r="F173" s="469"/>
      <c r="G173" s="58"/>
      <c r="H173" s="32"/>
      <c r="I173" s="37"/>
      <c r="J173" s="490" t="str">
        <f t="shared" si="33"/>
        <v/>
      </c>
      <c r="K173" s="491"/>
      <c r="L173" s="64"/>
      <c r="M173" s="87" t="str">
        <f t="shared" si="34"/>
        <v/>
      </c>
      <c r="N173" s="52"/>
      <c r="O173" s="52"/>
      <c r="P173" s="52"/>
      <c r="Q173" s="52"/>
      <c r="R173" s="3" t="str">
        <f>IF(ISERROR(VLOOKUP(L173,要素一覧!$A$1:$B$51,2,0)),"",VLOOKUP(L173,要素一覧!$A$1:$B$51,2,0))</f>
        <v/>
      </c>
      <c r="S173" s="3" t="str">
        <f t="shared" si="21"/>
        <v/>
      </c>
      <c r="T173" s="3" t="str">
        <f t="shared" si="31"/>
        <v/>
      </c>
      <c r="U173" s="3" t="str">
        <f t="shared" si="32"/>
        <v/>
      </c>
      <c r="V173" s="3" t="str">
        <f t="shared" si="29"/>
        <v/>
      </c>
      <c r="W173" t="str">
        <f>IF(AND(COUNTIF(T$2:T173,T173)=1,T173&gt;0),ROW(),"")</f>
        <v/>
      </c>
      <c r="X173" t="str">
        <f>IF(AND(COUNTIF(U$2:U173,U173)=1,U173&gt;0),ROW(),"")</f>
        <v/>
      </c>
      <c r="Y173" t="str">
        <f t="shared" si="25"/>
        <v/>
      </c>
      <c r="Z173" t="str">
        <f t="shared" si="25"/>
        <v/>
      </c>
      <c r="AA173">
        <v>172</v>
      </c>
      <c r="AB173" t="str">
        <f t="shared" si="28"/>
        <v/>
      </c>
      <c r="AC173" s="3"/>
      <c r="AD173" s="3"/>
      <c r="AE173" s="3"/>
    </row>
    <row r="174" spans="1:31" ht="21.95" customHeight="1">
      <c r="A174" s="30"/>
      <c r="B174" s="31"/>
      <c r="C174" s="470"/>
      <c r="D174" s="471"/>
      <c r="E174" s="468"/>
      <c r="F174" s="469"/>
      <c r="G174" s="58"/>
      <c r="H174" s="32"/>
      <c r="I174" s="37"/>
      <c r="J174" s="490" t="str">
        <f t="shared" si="33"/>
        <v/>
      </c>
      <c r="K174" s="491"/>
      <c r="L174" s="64"/>
      <c r="M174" s="87" t="str">
        <f t="shared" si="34"/>
        <v/>
      </c>
      <c r="N174" s="52"/>
      <c r="O174" s="52"/>
      <c r="P174" s="52"/>
      <c r="Q174" s="52"/>
      <c r="R174" s="3" t="str">
        <f>IF(ISERROR(VLOOKUP(L174,要素一覧!$A$1:$B$51,2,0)),"",VLOOKUP(L174,要素一覧!$A$1:$B$51,2,0))</f>
        <v/>
      </c>
      <c r="S174" s="3" t="str">
        <f t="shared" si="21"/>
        <v/>
      </c>
      <c r="T174" s="3" t="str">
        <f t="shared" si="31"/>
        <v/>
      </c>
      <c r="U174" s="3" t="str">
        <f t="shared" si="32"/>
        <v/>
      </c>
      <c r="V174" s="3" t="str">
        <f t="shared" si="29"/>
        <v/>
      </c>
      <c r="W174" t="str">
        <f>IF(AND(COUNTIF(T$2:T174,T174)=1,T174&gt;0),ROW(),"")</f>
        <v/>
      </c>
      <c r="X174" t="str">
        <f>IF(AND(COUNTIF(U$2:U174,U174)=1,U174&gt;0),ROW(),"")</f>
        <v/>
      </c>
      <c r="Y174" t="str">
        <f t="shared" si="25"/>
        <v/>
      </c>
      <c r="Z174" t="str">
        <f t="shared" si="25"/>
        <v/>
      </c>
      <c r="AA174">
        <v>173</v>
      </c>
      <c r="AB174" t="str">
        <f t="shared" si="28"/>
        <v/>
      </c>
      <c r="AC174" s="3"/>
      <c r="AD174" s="3"/>
      <c r="AE174" s="3"/>
    </row>
    <row r="175" spans="1:31" ht="21.95" customHeight="1">
      <c r="A175" s="30"/>
      <c r="B175" s="31"/>
      <c r="C175" s="470"/>
      <c r="D175" s="471"/>
      <c r="E175" s="468"/>
      <c r="F175" s="469"/>
      <c r="G175" s="58"/>
      <c r="H175" s="32"/>
      <c r="I175" s="37"/>
      <c r="J175" s="490" t="str">
        <f t="shared" si="33"/>
        <v/>
      </c>
      <c r="K175" s="491"/>
      <c r="L175" s="64"/>
      <c r="M175" s="87" t="str">
        <f t="shared" si="34"/>
        <v/>
      </c>
      <c r="N175" s="52"/>
      <c r="O175" s="52"/>
      <c r="P175" s="52"/>
      <c r="Q175" s="52"/>
      <c r="R175" s="3" t="str">
        <f>IF(ISERROR(VLOOKUP(L175,要素一覧!$A$1:$B$51,2,0)),"",VLOOKUP(L175,要素一覧!$A$1:$B$51,2,0))</f>
        <v/>
      </c>
      <c r="S175" s="3" t="str">
        <f t="shared" si="21"/>
        <v/>
      </c>
      <c r="T175" s="3" t="str">
        <f t="shared" si="31"/>
        <v/>
      </c>
      <c r="U175" s="3" t="str">
        <f t="shared" si="32"/>
        <v/>
      </c>
      <c r="V175" s="3" t="str">
        <f t="shared" si="29"/>
        <v/>
      </c>
      <c r="W175" t="str">
        <f>IF(AND(COUNTIF(T$2:T175,T175)=1,T175&gt;0),ROW(),"")</f>
        <v/>
      </c>
      <c r="X175" t="str">
        <f>IF(AND(COUNTIF(U$2:U175,U175)=1,U175&gt;0),ROW(),"")</f>
        <v/>
      </c>
      <c r="Y175" t="str">
        <f t="shared" si="25"/>
        <v/>
      </c>
      <c r="Z175" t="str">
        <f t="shared" si="25"/>
        <v/>
      </c>
      <c r="AA175">
        <v>174</v>
      </c>
      <c r="AB175" t="str">
        <f t="shared" si="28"/>
        <v/>
      </c>
      <c r="AC175" s="3"/>
      <c r="AD175" s="3"/>
      <c r="AE175" s="3"/>
    </row>
    <row r="176" spans="1:31" ht="21.95" customHeight="1">
      <c r="A176" s="30"/>
      <c r="B176" s="31"/>
      <c r="C176" s="470"/>
      <c r="D176" s="471"/>
      <c r="E176" s="468"/>
      <c r="F176" s="469"/>
      <c r="G176" s="58"/>
      <c r="H176" s="32"/>
      <c r="I176" s="37"/>
      <c r="J176" s="490" t="str">
        <f t="shared" si="33"/>
        <v/>
      </c>
      <c r="K176" s="491"/>
      <c r="L176" s="64"/>
      <c r="M176" s="87" t="str">
        <f t="shared" si="34"/>
        <v/>
      </c>
      <c r="N176" s="52"/>
      <c r="O176" s="52"/>
      <c r="P176" s="52"/>
      <c r="Q176" s="52"/>
      <c r="R176" s="3" t="str">
        <f>IF(ISERROR(VLOOKUP(L176,要素一覧!$A$1:$B$51,2,0)),"",VLOOKUP(L176,要素一覧!$A$1:$B$51,2,0))</f>
        <v/>
      </c>
      <c r="S176" s="3" t="str">
        <f t="shared" si="21"/>
        <v/>
      </c>
      <c r="T176" s="3" t="str">
        <f t="shared" si="31"/>
        <v/>
      </c>
      <c r="U176" s="3" t="str">
        <f t="shared" si="32"/>
        <v/>
      </c>
      <c r="V176" s="3" t="str">
        <f t="shared" si="29"/>
        <v/>
      </c>
      <c r="W176" t="str">
        <f>IF(AND(COUNTIF(T$2:T176,T176)=1,T176&gt;0),ROW(),"")</f>
        <v/>
      </c>
      <c r="X176" t="str">
        <f>IF(AND(COUNTIF(U$2:U176,U176)=1,U176&gt;0),ROW(),"")</f>
        <v/>
      </c>
      <c r="Y176" t="str">
        <f t="shared" si="25"/>
        <v/>
      </c>
      <c r="Z176" t="str">
        <f t="shared" si="25"/>
        <v/>
      </c>
      <c r="AA176">
        <v>175</v>
      </c>
      <c r="AB176" t="str">
        <f t="shared" si="28"/>
        <v/>
      </c>
      <c r="AC176" s="3"/>
      <c r="AD176" s="3"/>
      <c r="AE176" s="3"/>
    </row>
    <row r="177" spans="1:31" ht="21.95" customHeight="1">
      <c r="A177" s="30"/>
      <c r="B177" s="31"/>
      <c r="C177" s="470"/>
      <c r="D177" s="471"/>
      <c r="E177" s="468"/>
      <c r="F177" s="469"/>
      <c r="G177" s="58"/>
      <c r="H177" s="32"/>
      <c r="I177" s="37"/>
      <c r="J177" s="490" t="str">
        <f t="shared" si="33"/>
        <v/>
      </c>
      <c r="K177" s="491"/>
      <c r="L177" s="64"/>
      <c r="M177" s="87" t="str">
        <f t="shared" si="34"/>
        <v/>
      </c>
      <c r="N177" s="52"/>
      <c r="O177" s="52"/>
      <c r="P177" s="52"/>
      <c r="Q177" s="52"/>
      <c r="R177" s="3" t="str">
        <f>IF(ISERROR(VLOOKUP(L177,要素一覧!$A$1:$B$51,2,0)),"",VLOOKUP(L177,要素一覧!$A$1:$B$51,2,0))</f>
        <v/>
      </c>
      <c r="S177" s="3" t="str">
        <f t="shared" si="21"/>
        <v/>
      </c>
      <c r="T177" s="3" t="str">
        <f t="shared" si="31"/>
        <v/>
      </c>
      <c r="U177" s="3" t="str">
        <f t="shared" si="32"/>
        <v/>
      </c>
      <c r="V177" s="3" t="str">
        <f t="shared" si="29"/>
        <v/>
      </c>
      <c r="W177" t="str">
        <f>IF(AND(COUNTIF(T$2:T177,T177)=1,T177&gt;0),ROW(),"")</f>
        <v/>
      </c>
      <c r="X177" t="str">
        <f>IF(AND(COUNTIF(U$2:U177,U177)=1,U177&gt;0),ROW(),"")</f>
        <v/>
      </c>
      <c r="Y177" t="str">
        <f t="shared" si="25"/>
        <v/>
      </c>
      <c r="Z177" t="str">
        <f t="shared" si="25"/>
        <v/>
      </c>
      <c r="AA177">
        <v>176</v>
      </c>
      <c r="AB177" t="str">
        <f t="shared" si="28"/>
        <v/>
      </c>
      <c r="AC177" s="3"/>
      <c r="AD177" s="3"/>
      <c r="AE177" s="3"/>
    </row>
    <row r="178" spans="1:31" ht="21.95" customHeight="1">
      <c r="A178" s="30"/>
      <c r="B178" s="31"/>
      <c r="C178" s="470"/>
      <c r="D178" s="471"/>
      <c r="E178" s="468"/>
      <c r="F178" s="469"/>
      <c r="G178" s="58"/>
      <c r="H178" s="32"/>
      <c r="I178" s="37"/>
      <c r="J178" s="490" t="str">
        <f t="shared" si="33"/>
        <v/>
      </c>
      <c r="K178" s="491"/>
      <c r="L178" s="64"/>
      <c r="M178" s="87" t="str">
        <f t="shared" si="34"/>
        <v/>
      </c>
      <c r="N178" s="52"/>
      <c r="O178" s="52"/>
      <c r="P178" s="52"/>
      <c r="Q178" s="52"/>
      <c r="R178" s="3" t="str">
        <f>IF(ISERROR(VLOOKUP(L178,要素一覧!$A$1:$B$51,2,0)),"",VLOOKUP(L178,要素一覧!$A$1:$B$51,2,0))</f>
        <v/>
      </c>
      <c r="S178" s="3" t="str">
        <f t="shared" si="21"/>
        <v/>
      </c>
      <c r="T178" s="3" t="str">
        <f t="shared" si="31"/>
        <v/>
      </c>
      <c r="U178" s="3" t="str">
        <f t="shared" si="32"/>
        <v/>
      </c>
      <c r="V178" s="3" t="str">
        <f t="shared" si="29"/>
        <v/>
      </c>
      <c r="W178" t="str">
        <f>IF(AND(COUNTIF(T$2:T178,T178)=1,T178&gt;0),ROW(),"")</f>
        <v/>
      </c>
      <c r="X178" t="str">
        <f>IF(AND(COUNTIF(U$2:U178,U178)=1,U178&gt;0),ROW(),"")</f>
        <v/>
      </c>
      <c r="Y178" t="str">
        <f t="shared" si="25"/>
        <v/>
      </c>
      <c r="Z178" t="str">
        <f t="shared" si="25"/>
        <v/>
      </c>
      <c r="AA178">
        <v>177</v>
      </c>
      <c r="AB178" t="str">
        <f t="shared" si="28"/>
        <v/>
      </c>
      <c r="AC178" s="3"/>
      <c r="AD178" s="3"/>
      <c r="AE178" s="3"/>
    </row>
    <row r="179" spans="1:31" ht="21.95" customHeight="1">
      <c r="A179" s="30"/>
      <c r="B179" s="31"/>
      <c r="C179" s="470"/>
      <c r="D179" s="471"/>
      <c r="E179" s="468"/>
      <c r="F179" s="469"/>
      <c r="G179" s="58"/>
      <c r="H179" s="32"/>
      <c r="I179" s="37"/>
      <c r="J179" s="490" t="str">
        <f t="shared" si="33"/>
        <v/>
      </c>
      <c r="K179" s="491"/>
      <c r="L179" s="64"/>
      <c r="M179" s="87" t="str">
        <f t="shared" si="34"/>
        <v/>
      </c>
      <c r="N179" s="52"/>
      <c r="O179" s="52"/>
      <c r="P179" s="52"/>
      <c r="Q179" s="52"/>
      <c r="R179" s="3" t="str">
        <f>IF(ISERROR(VLOOKUP(L179,要素一覧!$A$1:$B$51,2,0)),"",VLOOKUP(L179,要素一覧!$A$1:$B$51,2,0))</f>
        <v/>
      </c>
      <c r="S179" s="3" t="str">
        <f t="shared" si="21"/>
        <v/>
      </c>
      <c r="T179" s="3" t="str">
        <f t="shared" si="31"/>
        <v/>
      </c>
      <c r="U179" s="3" t="str">
        <f t="shared" si="32"/>
        <v/>
      </c>
      <c r="V179" s="3" t="str">
        <f t="shared" si="29"/>
        <v/>
      </c>
      <c r="W179" t="str">
        <f>IF(AND(COUNTIF(T$2:T179,T179)=1,T179&gt;0),ROW(),"")</f>
        <v/>
      </c>
      <c r="X179" t="str">
        <f>IF(AND(COUNTIF(U$2:U179,U179)=1,U179&gt;0),ROW(),"")</f>
        <v/>
      </c>
      <c r="Y179" t="str">
        <f t="shared" si="25"/>
        <v/>
      </c>
      <c r="Z179" t="str">
        <f t="shared" si="25"/>
        <v/>
      </c>
      <c r="AA179">
        <v>178</v>
      </c>
      <c r="AB179" t="str">
        <f t="shared" si="28"/>
        <v/>
      </c>
      <c r="AC179" s="3"/>
      <c r="AD179" s="3"/>
      <c r="AE179" s="3"/>
    </row>
    <row r="180" spans="1:31" ht="21.95" customHeight="1">
      <c r="A180" s="30"/>
      <c r="B180" s="31"/>
      <c r="C180" s="470"/>
      <c r="D180" s="471"/>
      <c r="E180" s="468"/>
      <c r="F180" s="469"/>
      <c r="G180" s="58"/>
      <c r="H180" s="32"/>
      <c r="I180" s="37"/>
      <c r="J180" s="490" t="str">
        <f t="shared" si="33"/>
        <v/>
      </c>
      <c r="K180" s="491"/>
      <c r="L180" s="64"/>
      <c r="M180" s="87" t="str">
        <f t="shared" si="34"/>
        <v/>
      </c>
      <c r="N180" s="52"/>
      <c r="O180" s="52"/>
      <c r="P180" s="52"/>
      <c r="Q180" s="52"/>
      <c r="R180" s="3" t="str">
        <f>IF(ISERROR(VLOOKUP(L180,要素一覧!$A$1:$B$51,2,0)),"",VLOOKUP(L180,要素一覧!$A$1:$B$51,2,0))</f>
        <v/>
      </c>
      <c r="S180" s="3" t="str">
        <f t="shared" ref="S180:S234" si="35">IF(J180="","",IF(O180=1,G180*32.1,O180))</f>
        <v/>
      </c>
      <c r="T180" s="3" t="str">
        <f t="shared" si="31"/>
        <v/>
      </c>
      <c r="U180" s="3" t="str">
        <f t="shared" si="32"/>
        <v/>
      </c>
      <c r="V180" s="3" t="str">
        <f t="shared" si="29"/>
        <v/>
      </c>
      <c r="W180" t="str">
        <f>IF(AND(COUNTIF(T$2:T180,T180)=1,T180&gt;0),ROW(),"")</f>
        <v/>
      </c>
      <c r="X180" t="str">
        <f>IF(AND(COUNTIF(U$2:U180,U180)=1,U180&gt;0),ROW(),"")</f>
        <v/>
      </c>
      <c r="Y180" t="str">
        <f t="shared" si="25"/>
        <v/>
      </c>
      <c r="Z180" t="str">
        <f t="shared" si="25"/>
        <v/>
      </c>
      <c r="AA180">
        <v>179</v>
      </c>
      <c r="AB180" t="str">
        <f t="shared" si="28"/>
        <v/>
      </c>
      <c r="AC180" s="3"/>
      <c r="AD180" s="3"/>
      <c r="AE180" s="3"/>
    </row>
    <row r="181" spans="1:31" ht="21.95" customHeight="1">
      <c r="A181" s="30"/>
      <c r="B181" s="31"/>
      <c r="C181" s="470"/>
      <c r="D181" s="471"/>
      <c r="E181" s="468"/>
      <c r="F181" s="469"/>
      <c r="G181" s="58"/>
      <c r="H181" s="32"/>
      <c r="I181" s="37"/>
      <c r="J181" s="490" t="str">
        <f t="shared" si="33"/>
        <v/>
      </c>
      <c r="K181" s="491"/>
      <c r="L181" s="64"/>
      <c r="M181" s="87" t="str">
        <f t="shared" si="34"/>
        <v/>
      </c>
      <c r="N181" s="52"/>
      <c r="O181" s="52"/>
      <c r="P181" s="52"/>
      <c r="Q181" s="52"/>
      <c r="R181" s="3" t="str">
        <f>IF(ISERROR(VLOOKUP(L181,要素一覧!$A$1:$B$51,2,0)),"",VLOOKUP(L181,要素一覧!$A$1:$B$51,2,0))</f>
        <v/>
      </c>
      <c r="S181" s="3" t="str">
        <f t="shared" si="35"/>
        <v/>
      </c>
      <c r="T181" s="3" t="str">
        <f t="shared" si="31"/>
        <v/>
      </c>
      <c r="U181" s="3" t="str">
        <f t="shared" si="32"/>
        <v/>
      </c>
      <c r="V181" s="3" t="str">
        <f t="shared" si="29"/>
        <v/>
      </c>
      <c r="W181" t="str">
        <f>IF(AND(COUNTIF(T$2:T181,T181)=1,T181&gt;0),ROW(),"")</f>
        <v/>
      </c>
      <c r="X181" t="str">
        <f>IF(AND(COUNTIF(U$2:U181,U181)=1,U181&gt;0),ROW(),"")</f>
        <v/>
      </c>
      <c r="Y181" t="str">
        <f t="shared" si="25"/>
        <v/>
      </c>
      <c r="Z181" t="str">
        <f t="shared" si="25"/>
        <v/>
      </c>
      <c r="AA181">
        <v>180</v>
      </c>
      <c r="AB181" t="str">
        <f t="shared" si="28"/>
        <v/>
      </c>
      <c r="AC181" s="3"/>
      <c r="AD181" s="3"/>
      <c r="AE181" s="3"/>
    </row>
    <row r="182" spans="1:31" ht="21.95" customHeight="1">
      <c r="A182" s="30"/>
      <c r="B182" s="31"/>
      <c r="C182" s="496"/>
      <c r="D182" s="497"/>
      <c r="E182" s="468"/>
      <c r="F182" s="469"/>
      <c r="G182" s="58"/>
      <c r="H182" s="32"/>
      <c r="I182" s="37"/>
      <c r="J182" s="490" t="str">
        <f t="shared" si="33"/>
        <v/>
      </c>
      <c r="K182" s="491"/>
      <c r="L182" s="64"/>
      <c r="M182" s="87" t="str">
        <f t="shared" si="34"/>
        <v/>
      </c>
      <c r="N182" s="52"/>
      <c r="O182" s="52"/>
      <c r="P182" s="52"/>
      <c r="Q182" s="52"/>
      <c r="R182" s="3" t="str">
        <f>IF(ISERROR(VLOOKUP(L182,要素一覧!$A$1:$B$51,2,0)),"",VLOOKUP(L182,要素一覧!$A$1:$B$51,2,0))</f>
        <v/>
      </c>
      <c r="S182" s="3" t="str">
        <f t="shared" si="35"/>
        <v/>
      </c>
      <c r="T182" s="3" t="str">
        <f t="shared" si="31"/>
        <v/>
      </c>
      <c r="U182" s="3" t="str">
        <f t="shared" si="32"/>
        <v/>
      </c>
      <c r="V182" s="3" t="str">
        <f t="shared" si="29"/>
        <v/>
      </c>
      <c r="W182" t="str">
        <f>IF(AND(COUNTIF(T$2:T182,T182)=1,T182&gt;0),ROW(),"")</f>
        <v/>
      </c>
      <c r="X182" t="str">
        <f>IF(AND(COUNTIF(U$2:U182,U182)=1,U182&gt;0),ROW(),"")</f>
        <v/>
      </c>
      <c r="Y182" t="str">
        <f t="shared" si="25"/>
        <v/>
      </c>
      <c r="Z182" t="str">
        <f t="shared" si="25"/>
        <v/>
      </c>
      <c r="AA182">
        <v>181</v>
      </c>
      <c r="AB182" t="str">
        <f t="shared" si="28"/>
        <v/>
      </c>
      <c r="AC182" s="3"/>
      <c r="AD182" s="3"/>
      <c r="AE182" s="3"/>
    </row>
    <row r="183" spans="1:31" ht="21.95" customHeight="1">
      <c r="A183" s="30"/>
      <c r="B183" s="31"/>
      <c r="C183" s="496"/>
      <c r="D183" s="497"/>
      <c r="E183" s="468"/>
      <c r="F183" s="469"/>
      <c r="G183" s="58"/>
      <c r="H183" s="32"/>
      <c r="I183" s="38"/>
      <c r="J183" s="490" t="str">
        <f t="shared" si="33"/>
        <v/>
      </c>
      <c r="K183" s="491"/>
      <c r="L183" s="64"/>
      <c r="M183" s="87" t="str">
        <f t="shared" si="34"/>
        <v/>
      </c>
      <c r="N183" s="52"/>
      <c r="O183" s="52"/>
      <c r="P183" s="52"/>
      <c r="Q183" s="52"/>
      <c r="R183" s="3" t="str">
        <f>IF(ISERROR(VLOOKUP(L183,要素一覧!$A$1:$B$51,2,0)),"",VLOOKUP(L183,要素一覧!$A$1:$B$51,2,0))</f>
        <v/>
      </c>
      <c r="S183" s="3" t="str">
        <f t="shared" si="35"/>
        <v/>
      </c>
      <c r="T183" s="3" t="str">
        <f t="shared" si="31"/>
        <v/>
      </c>
      <c r="U183" s="3" t="str">
        <f t="shared" si="32"/>
        <v/>
      </c>
      <c r="V183" s="3" t="str">
        <f t="shared" si="29"/>
        <v/>
      </c>
      <c r="W183" t="str">
        <f>IF(AND(COUNTIF(T$2:T183,T183)=1,T183&gt;0),ROW(),"")</f>
        <v/>
      </c>
      <c r="X183" t="str">
        <f>IF(AND(COUNTIF(U$2:U183,U183)=1,U183&gt;0),ROW(),"")</f>
        <v/>
      </c>
      <c r="Y183" t="str">
        <f t="shared" si="25"/>
        <v/>
      </c>
      <c r="Z183" t="str">
        <f t="shared" si="25"/>
        <v/>
      </c>
      <c r="AA183">
        <v>182</v>
      </c>
      <c r="AB183" t="str">
        <f t="shared" si="28"/>
        <v/>
      </c>
      <c r="AC183" s="3"/>
      <c r="AD183" s="3"/>
      <c r="AE183" s="3"/>
    </row>
    <row r="184" spans="1:31" ht="21.95" customHeight="1">
      <c r="A184" s="30"/>
      <c r="B184" s="31"/>
      <c r="C184" s="496"/>
      <c r="D184" s="497"/>
      <c r="E184" s="468"/>
      <c r="F184" s="469"/>
      <c r="G184" s="58"/>
      <c r="H184" s="32"/>
      <c r="I184" s="38"/>
      <c r="J184" s="490" t="str">
        <f t="shared" si="33"/>
        <v/>
      </c>
      <c r="K184" s="491"/>
      <c r="L184" s="64"/>
      <c r="M184" s="87" t="str">
        <f t="shared" si="34"/>
        <v/>
      </c>
      <c r="N184" s="52"/>
      <c r="O184" s="52"/>
      <c r="P184" s="52"/>
      <c r="Q184" s="52"/>
      <c r="R184" s="3" t="str">
        <f>IF(ISERROR(VLOOKUP(L184,要素一覧!$A$1:$B$51,2,0)),"",VLOOKUP(L184,要素一覧!$A$1:$B$51,2,0))</f>
        <v/>
      </c>
      <c r="S184" s="3" t="str">
        <f t="shared" si="35"/>
        <v/>
      </c>
      <c r="T184" s="3" t="str">
        <f t="shared" si="31"/>
        <v/>
      </c>
      <c r="U184" s="3" t="str">
        <f t="shared" si="32"/>
        <v/>
      </c>
      <c r="V184" s="3" t="str">
        <f t="shared" si="29"/>
        <v/>
      </c>
      <c r="W184" t="str">
        <f>IF(AND(COUNTIF(T$2:T184,T184)=1,T184&gt;0),ROW(),"")</f>
        <v/>
      </c>
      <c r="X184" t="str">
        <f>IF(AND(COUNTIF(U$2:U184,U184)=1,U184&gt;0),ROW(),"")</f>
        <v/>
      </c>
      <c r="Y184" t="str">
        <f t="shared" si="25"/>
        <v/>
      </c>
      <c r="Z184" t="str">
        <f t="shared" si="25"/>
        <v/>
      </c>
      <c r="AA184">
        <v>183</v>
      </c>
      <c r="AB184" t="str">
        <f t="shared" si="28"/>
        <v/>
      </c>
      <c r="AC184" s="3"/>
      <c r="AD184" s="3"/>
      <c r="AE184" s="3"/>
    </row>
    <row r="185" spans="1:31" ht="21.95" customHeight="1">
      <c r="A185" s="30"/>
      <c r="B185" s="31"/>
      <c r="C185" s="496"/>
      <c r="D185" s="497"/>
      <c r="E185" s="468"/>
      <c r="F185" s="469"/>
      <c r="G185" s="58"/>
      <c r="H185" s="32"/>
      <c r="I185" s="38"/>
      <c r="J185" s="490" t="str">
        <f t="shared" si="33"/>
        <v/>
      </c>
      <c r="K185" s="491"/>
      <c r="L185" s="64"/>
      <c r="M185" s="87" t="str">
        <f t="shared" si="34"/>
        <v/>
      </c>
      <c r="N185" s="52"/>
      <c r="O185" s="52"/>
      <c r="P185" s="52"/>
      <c r="Q185" s="52"/>
      <c r="R185" s="3" t="str">
        <f>IF(ISERROR(VLOOKUP(L185,要素一覧!$A$1:$B$51,2,0)),"",VLOOKUP(L185,要素一覧!$A$1:$B$51,2,0))</f>
        <v/>
      </c>
      <c r="S185" s="3" t="str">
        <f t="shared" si="35"/>
        <v/>
      </c>
      <c r="T185" s="3" t="str">
        <f t="shared" si="31"/>
        <v/>
      </c>
      <c r="U185" s="3" t="str">
        <f t="shared" si="32"/>
        <v/>
      </c>
      <c r="V185" s="3" t="str">
        <f t="shared" si="29"/>
        <v/>
      </c>
      <c r="W185" t="str">
        <f>IF(AND(COUNTIF(T$2:T185,T185)=1,T185&gt;0),ROW(),"")</f>
        <v/>
      </c>
      <c r="X185" t="str">
        <f>IF(AND(COUNTIF(U$2:U185,U185)=1,U185&gt;0),ROW(),"")</f>
        <v/>
      </c>
      <c r="Y185" t="str">
        <f t="shared" si="25"/>
        <v/>
      </c>
      <c r="Z185" t="str">
        <f t="shared" si="25"/>
        <v/>
      </c>
      <c r="AA185">
        <v>184</v>
      </c>
      <c r="AB185" t="str">
        <f t="shared" si="28"/>
        <v/>
      </c>
      <c r="AC185" s="3"/>
      <c r="AD185" s="3"/>
      <c r="AE185" s="3"/>
    </row>
    <row r="186" spans="1:31" ht="21.95" customHeight="1">
      <c r="A186" s="30"/>
      <c r="B186" s="31"/>
      <c r="C186" s="496"/>
      <c r="D186" s="497"/>
      <c r="E186" s="468"/>
      <c r="F186" s="469"/>
      <c r="G186" s="58"/>
      <c r="H186" s="32"/>
      <c r="I186" s="38"/>
      <c r="J186" s="490" t="str">
        <f t="shared" si="33"/>
        <v/>
      </c>
      <c r="K186" s="491"/>
      <c r="L186" s="64"/>
      <c r="M186" s="87" t="str">
        <f t="shared" si="34"/>
        <v/>
      </c>
      <c r="N186" s="52"/>
      <c r="O186" s="52"/>
      <c r="P186" s="52"/>
      <c r="Q186" s="52"/>
      <c r="R186" s="3" t="str">
        <f>IF(ISERROR(VLOOKUP(L186,要素一覧!$A$1:$B$51,2,0)),"",VLOOKUP(L186,要素一覧!$A$1:$B$51,2,0))</f>
        <v/>
      </c>
      <c r="S186" s="3" t="str">
        <f t="shared" si="35"/>
        <v/>
      </c>
      <c r="T186" s="3" t="str">
        <f t="shared" si="31"/>
        <v/>
      </c>
      <c r="U186" s="3" t="str">
        <f t="shared" si="32"/>
        <v/>
      </c>
      <c r="V186" s="3" t="str">
        <f t="shared" si="29"/>
        <v/>
      </c>
      <c r="W186" t="str">
        <f>IF(AND(COUNTIF(T$2:T186,T186)=1,T186&gt;0),ROW(),"")</f>
        <v/>
      </c>
      <c r="X186" t="str">
        <f>IF(AND(COUNTIF(U$2:U186,U186)=1,U186&gt;0),ROW(),"")</f>
        <v/>
      </c>
      <c r="Y186" t="str">
        <f t="shared" si="25"/>
        <v/>
      </c>
      <c r="Z186" t="str">
        <f t="shared" si="25"/>
        <v/>
      </c>
      <c r="AA186">
        <v>185</v>
      </c>
      <c r="AB186" t="str">
        <f t="shared" si="28"/>
        <v/>
      </c>
      <c r="AC186" s="3"/>
      <c r="AD186" s="3"/>
      <c r="AE186" s="3"/>
    </row>
    <row r="187" spans="1:31" ht="21.95" customHeight="1">
      <c r="A187" s="30"/>
      <c r="B187" s="31"/>
      <c r="C187" s="496"/>
      <c r="D187" s="497"/>
      <c r="E187" s="468"/>
      <c r="F187" s="469"/>
      <c r="G187" s="58"/>
      <c r="H187" s="32"/>
      <c r="I187" s="38"/>
      <c r="J187" s="490" t="str">
        <f t="shared" si="33"/>
        <v/>
      </c>
      <c r="K187" s="491"/>
      <c r="L187" s="64"/>
      <c r="M187" s="87" t="str">
        <f t="shared" si="34"/>
        <v/>
      </c>
      <c r="N187" s="52"/>
      <c r="O187" s="52"/>
      <c r="P187" s="52"/>
      <c r="Q187" s="52"/>
      <c r="R187" s="3" t="str">
        <f>IF(ISERROR(VLOOKUP(L187,要素一覧!$A$1:$B$51,2,0)),"",VLOOKUP(L187,要素一覧!$A$1:$B$51,2,0))</f>
        <v/>
      </c>
      <c r="S187" s="3" t="str">
        <f t="shared" si="35"/>
        <v/>
      </c>
      <c r="T187" s="3" t="str">
        <f t="shared" si="31"/>
        <v/>
      </c>
      <c r="U187" s="3" t="str">
        <f t="shared" si="32"/>
        <v/>
      </c>
      <c r="V187" s="3" t="str">
        <f t="shared" si="29"/>
        <v/>
      </c>
      <c r="W187" t="str">
        <f>IF(AND(COUNTIF(T$2:T187,T187)=1,T187&gt;0),ROW(),"")</f>
        <v/>
      </c>
      <c r="X187" t="str">
        <f>IF(AND(COUNTIF(U$2:U187,U187)=1,U187&gt;0),ROW(),"")</f>
        <v/>
      </c>
      <c r="Y187" t="str">
        <f t="shared" si="25"/>
        <v/>
      </c>
      <c r="Z187" t="str">
        <f t="shared" si="25"/>
        <v/>
      </c>
      <c r="AA187">
        <v>186</v>
      </c>
      <c r="AB187" t="str">
        <f t="shared" si="28"/>
        <v/>
      </c>
      <c r="AC187" s="3"/>
      <c r="AD187" s="3"/>
      <c r="AE187" s="3"/>
    </row>
    <row r="188" spans="1:31" ht="21.95" customHeight="1">
      <c r="A188" s="30"/>
      <c r="B188" s="31"/>
      <c r="C188" s="496"/>
      <c r="D188" s="497"/>
      <c r="E188" s="468"/>
      <c r="F188" s="469"/>
      <c r="G188" s="58"/>
      <c r="H188" s="32"/>
      <c r="I188" s="38"/>
      <c r="J188" s="490" t="str">
        <f t="shared" si="33"/>
        <v/>
      </c>
      <c r="K188" s="491"/>
      <c r="L188" s="64"/>
      <c r="M188" s="87" t="str">
        <f t="shared" si="34"/>
        <v/>
      </c>
      <c r="N188" s="52"/>
      <c r="O188" s="52"/>
      <c r="P188" s="52"/>
      <c r="Q188" s="52"/>
      <c r="R188" s="3" t="str">
        <f>IF(ISERROR(VLOOKUP(L188,要素一覧!$A$1:$B$51,2,0)),"",VLOOKUP(L188,要素一覧!$A$1:$B$51,2,0))</f>
        <v/>
      </c>
      <c r="S188" s="3" t="str">
        <f t="shared" si="35"/>
        <v/>
      </c>
      <c r="T188" s="3" t="str">
        <f t="shared" si="31"/>
        <v/>
      </c>
      <c r="U188" s="3" t="str">
        <f t="shared" si="32"/>
        <v/>
      </c>
      <c r="V188" s="3" t="str">
        <f t="shared" si="29"/>
        <v/>
      </c>
      <c r="W188" t="str">
        <f>IF(AND(COUNTIF(T$2:T188,T188)=1,T188&gt;0),ROW(),"")</f>
        <v/>
      </c>
      <c r="X188" t="str">
        <f>IF(AND(COUNTIF(U$2:U188,U188)=1,U188&gt;0),ROW(),"")</f>
        <v/>
      </c>
      <c r="Y188" t="str">
        <f t="shared" si="25"/>
        <v/>
      </c>
      <c r="Z188" t="str">
        <f t="shared" si="25"/>
        <v/>
      </c>
      <c r="AA188">
        <v>187</v>
      </c>
      <c r="AB188" t="str">
        <f t="shared" si="28"/>
        <v/>
      </c>
      <c r="AC188" s="3"/>
      <c r="AD188" s="3"/>
      <c r="AE188" s="3"/>
    </row>
    <row r="189" spans="1:31" ht="21.95" customHeight="1">
      <c r="A189" s="30"/>
      <c r="B189" s="31"/>
      <c r="C189" s="496"/>
      <c r="D189" s="497"/>
      <c r="E189" s="468"/>
      <c r="F189" s="469"/>
      <c r="G189" s="58"/>
      <c r="H189" s="32"/>
      <c r="I189" s="38"/>
      <c r="J189" s="490" t="str">
        <f t="shared" si="33"/>
        <v/>
      </c>
      <c r="K189" s="491"/>
      <c r="L189" s="64"/>
      <c r="M189" s="87" t="str">
        <f t="shared" si="34"/>
        <v/>
      </c>
      <c r="N189" s="52"/>
      <c r="O189" s="52"/>
      <c r="P189" s="52"/>
      <c r="Q189" s="52"/>
      <c r="R189" s="3" t="str">
        <f>IF(ISERROR(VLOOKUP(L189,要素一覧!$A$1:$B$51,2,0)),"",VLOOKUP(L189,要素一覧!$A$1:$B$51,2,0))</f>
        <v/>
      </c>
      <c r="S189" s="3" t="str">
        <f t="shared" si="35"/>
        <v/>
      </c>
      <c r="T189" s="3" t="str">
        <f t="shared" si="31"/>
        <v/>
      </c>
      <c r="U189" s="3" t="str">
        <f t="shared" si="32"/>
        <v/>
      </c>
      <c r="V189" s="3" t="str">
        <f t="shared" si="29"/>
        <v/>
      </c>
      <c r="W189" t="str">
        <f>IF(AND(COUNTIF(T$2:T189,T189)=1,T189&gt;0),ROW(),"")</f>
        <v/>
      </c>
      <c r="X189" t="str">
        <f>IF(AND(COUNTIF(U$2:U189,U189)=1,U189&gt;0),ROW(),"")</f>
        <v/>
      </c>
      <c r="Y189" t="str">
        <f t="shared" si="25"/>
        <v/>
      </c>
      <c r="Z189" t="str">
        <f t="shared" si="25"/>
        <v/>
      </c>
      <c r="AA189">
        <v>188</v>
      </c>
      <c r="AB189" t="str">
        <f t="shared" si="28"/>
        <v/>
      </c>
      <c r="AC189" s="3"/>
      <c r="AD189" s="3"/>
      <c r="AE189" s="3"/>
    </row>
    <row r="190" spans="1:31" ht="21.95" customHeight="1">
      <c r="A190" s="30"/>
      <c r="B190" s="31"/>
      <c r="C190" s="496"/>
      <c r="D190" s="497"/>
      <c r="E190" s="468"/>
      <c r="F190" s="469"/>
      <c r="G190" s="58"/>
      <c r="H190" s="32"/>
      <c r="I190" s="38"/>
      <c r="J190" s="490" t="str">
        <f t="shared" si="33"/>
        <v/>
      </c>
      <c r="K190" s="491"/>
      <c r="L190" s="64"/>
      <c r="M190" s="87" t="str">
        <f t="shared" si="34"/>
        <v/>
      </c>
      <c r="N190" s="52"/>
      <c r="O190" s="52"/>
      <c r="P190" s="52"/>
      <c r="Q190" s="52"/>
      <c r="R190" s="3" t="str">
        <f>IF(ISERROR(VLOOKUP(L190,要素一覧!$A$1:$B$51,2,0)),"",VLOOKUP(L190,要素一覧!$A$1:$B$51,2,0))</f>
        <v/>
      </c>
      <c r="S190" s="3" t="str">
        <f t="shared" si="35"/>
        <v/>
      </c>
      <c r="T190" s="3" t="str">
        <f t="shared" si="31"/>
        <v/>
      </c>
      <c r="U190" s="3" t="str">
        <f t="shared" si="32"/>
        <v/>
      </c>
      <c r="V190" s="3" t="str">
        <f t="shared" si="29"/>
        <v/>
      </c>
      <c r="W190" t="str">
        <f>IF(AND(COUNTIF(T$2:T190,T190)=1,T190&gt;0),ROW(),"")</f>
        <v/>
      </c>
      <c r="X190" t="str">
        <f>IF(AND(COUNTIF(U$2:U190,U190)=1,U190&gt;0),ROW(),"")</f>
        <v/>
      </c>
      <c r="Y190" t="str">
        <f t="shared" si="25"/>
        <v/>
      </c>
      <c r="Z190" t="str">
        <f t="shared" si="25"/>
        <v/>
      </c>
      <c r="AA190">
        <v>189</v>
      </c>
      <c r="AB190" t="str">
        <f t="shared" si="28"/>
        <v/>
      </c>
      <c r="AC190" s="3"/>
      <c r="AD190" s="3"/>
      <c r="AE190" s="3"/>
    </row>
    <row r="191" spans="1:31" ht="21.95" customHeight="1">
      <c r="A191" s="30"/>
      <c r="B191" s="31"/>
      <c r="C191" s="496"/>
      <c r="D191" s="497"/>
      <c r="E191" s="468"/>
      <c r="F191" s="469"/>
      <c r="G191" s="58"/>
      <c r="H191" s="32"/>
      <c r="I191" s="38"/>
      <c r="J191" s="490" t="str">
        <f t="shared" si="33"/>
        <v/>
      </c>
      <c r="K191" s="491"/>
      <c r="L191" s="64"/>
      <c r="M191" s="87" t="str">
        <f t="shared" si="34"/>
        <v/>
      </c>
      <c r="N191" s="52"/>
      <c r="O191" s="52"/>
      <c r="P191" s="52"/>
      <c r="Q191" s="52"/>
      <c r="R191" s="3" t="str">
        <f>IF(ISERROR(VLOOKUP(L191,要素一覧!$A$1:$B$51,2,0)),"",VLOOKUP(L191,要素一覧!$A$1:$B$51,2,0))</f>
        <v/>
      </c>
      <c r="S191" s="3" t="str">
        <f t="shared" si="35"/>
        <v/>
      </c>
      <c r="T191" s="3" t="str">
        <f t="shared" si="31"/>
        <v/>
      </c>
      <c r="U191" s="3" t="str">
        <f t="shared" si="32"/>
        <v/>
      </c>
      <c r="V191" s="3" t="str">
        <f t="shared" si="29"/>
        <v/>
      </c>
      <c r="W191" t="str">
        <f>IF(AND(COUNTIF(T$2:T191,T191)=1,T191&gt;0),ROW(),"")</f>
        <v/>
      </c>
      <c r="X191" t="str">
        <f>IF(AND(COUNTIF(U$2:U191,U191)=1,U191&gt;0),ROW(),"")</f>
        <v/>
      </c>
      <c r="Y191" t="str">
        <f t="shared" si="25"/>
        <v/>
      </c>
      <c r="Z191" t="str">
        <f t="shared" si="25"/>
        <v/>
      </c>
      <c r="AA191">
        <v>190</v>
      </c>
      <c r="AB191" t="str">
        <f t="shared" si="28"/>
        <v/>
      </c>
      <c r="AC191" s="3"/>
      <c r="AD191" s="3"/>
      <c r="AE191" s="3"/>
    </row>
    <row r="192" spans="1:31" ht="21.95" customHeight="1">
      <c r="A192" s="30"/>
      <c r="B192" s="31"/>
      <c r="C192" s="496"/>
      <c r="D192" s="497"/>
      <c r="E192" s="468"/>
      <c r="F192" s="469"/>
      <c r="G192" s="58"/>
      <c r="H192" s="32"/>
      <c r="I192" s="38"/>
      <c r="J192" s="490" t="str">
        <f t="shared" si="33"/>
        <v/>
      </c>
      <c r="K192" s="491"/>
      <c r="L192" s="64"/>
      <c r="M192" s="87" t="str">
        <f t="shared" si="34"/>
        <v/>
      </c>
      <c r="N192" s="52"/>
      <c r="O192" s="52"/>
      <c r="P192" s="52"/>
      <c r="Q192" s="52"/>
      <c r="R192" s="3" t="str">
        <f>IF(ISERROR(VLOOKUP(L192,要素一覧!$A$1:$B$51,2,0)),"",VLOOKUP(L192,要素一覧!$A$1:$B$51,2,0))</f>
        <v/>
      </c>
      <c r="S192" s="3" t="str">
        <f t="shared" si="35"/>
        <v/>
      </c>
      <c r="T192" s="3" t="str">
        <f t="shared" si="31"/>
        <v/>
      </c>
      <c r="U192" s="3" t="str">
        <f t="shared" si="32"/>
        <v/>
      </c>
      <c r="V192" s="3" t="str">
        <f t="shared" si="29"/>
        <v/>
      </c>
      <c r="W192" t="str">
        <f>IF(AND(COUNTIF(T$2:T192,T192)=1,T192&gt;0),ROW(),"")</f>
        <v/>
      </c>
      <c r="X192" t="str">
        <f>IF(AND(COUNTIF(U$2:U192,U192)=1,U192&gt;0),ROW(),"")</f>
        <v/>
      </c>
      <c r="Y192" t="str">
        <f t="shared" si="25"/>
        <v/>
      </c>
      <c r="Z192" t="str">
        <f t="shared" si="25"/>
        <v/>
      </c>
      <c r="AA192">
        <v>191</v>
      </c>
      <c r="AB192" t="str">
        <f t="shared" si="28"/>
        <v/>
      </c>
      <c r="AC192" s="3"/>
      <c r="AD192" s="3"/>
      <c r="AE192" s="3"/>
    </row>
    <row r="193" spans="1:31" ht="21.95" customHeight="1" thickBot="1">
      <c r="A193" s="30"/>
      <c r="B193" s="31"/>
      <c r="C193" s="496"/>
      <c r="D193" s="497"/>
      <c r="E193" s="468"/>
      <c r="F193" s="469"/>
      <c r="G193" s="59"/>
      <c r="H193" s="35"/>
      <c r="I193" s="39"/>
      <c r="J193" s="501" t="str">
        <f t="shared" si="33"/>
        <v/>
      </c>
      <c r="K193" s="502"/>
      <c r="L193" s="64"/>
      <c r="M193" s="88" t="str">
        <f t="shared" si="34"/>
        <v/>
      </c>
      <c r="N193" s="52"/>
      <c r="O193" s="52"/>
      <c r="P193" s="52"/>
      <c r="Q193" s="52"/>
      <c r="R193" s="3" t="str">
        <f>IF(ISERROR(VLOOKUP(L193,要素一覧!$A$1:$B$51,2,0)),"",VLOOKUP(L193,要素一覧!$A$1:$B$51,2,0))</f>
        <v/>
      </c>
      <c r="S193" s="3" t="str">
        <f t="shared" si="35"/>
        <v/>
      </c>
      <c r="T193" s="3" t="str">
        <f t="shared" si="31"/>
        <v/>
      </c>
      <c r="U193" s="3" t="str">
        <f t="shared" si="32"/>
        <v/>
      </c>
      <c r="V193" s="3" t="str">
        <f t="shared" si="29"/>
        <v/>
      </c>
      <c r="W193" t="str">
        <f>IF(AND(COUNTIF(T$2:T193,T193)=1,T193&gt;0),ROW(),"")</f>
        <v/>
      </c>
      <c r="X193" t="str">
        <f>IF(AND(COUNTIF(U$2:U193,U193)=1,U193&gt;0),ROW(),"")</f>
        <v/>
      </c>
      <c r="Y193" t="str">
        <f t="shared" si="25"/>
        <v/>
      </c>
      <c r="Z193" t="str">
        <f t="shared" si="25"/>
        <v/>
      </c>
      <c r="AA193">
        <v>192</v>
      </c>
      <c r="AB193" t="str">
        <f t="shared" si="28"/>
        <v/>
      </c>
      <c r="AC193" s="3"/>
      <c r="AD193" s="3"/>
      <c r="AE193" s="3"/>
    </row>
    <row r="194" spans="1:31" ht="24.95" customHeight="1" thickBot="1">
      <c r="A194" s="5"/>
      <c r="B194" s="5"/>
      <c r="C194" s="5"/>
      <c r="D194" s="5"/>
      <c r="E194" s="5"/>
      <c r="F194" s="5"/>
      <c r="G194" s="12"/>
      <c r="H194" s="6"/>
      <c r="I194" s="11" t="s">
        <v>2</v>
      </c>
      <c r="J194" s="498">
        <f>SUM(J169:K193)</f>
        <v>0</v>
      </c>
      <c r="K194" s="499"/>
      <c r="L194" s="49"/>
      <c r="M194" s="5"/>
      <c r="N194" s="4"/>
      <c r="O194" s="13">
        <f>SUM(S169:S193)</f>
        <v>0</v>
      </c>
      <c r="P194" s="50"/>
      <c r="Q194" s="50"/>
      <c r="S194" s="3">
        <f t="shared" si="35"/>
        <v>0</v>
      </c>
      <c r="T194" s="13"/>
      <c r="U194" s="3"/>
      <c r="V194" s="3" t="str">
        <f t="shared" si="29"/>
        <v/>
      </c>
      <c r="W194" t="str">
        <f>IF(AND(COUNTIF(T$2:T194,T194)=1,T194&gt;0),ROW(),"")</f>
        <v/>
      </c>
      <c r="X194" t="str">
        <f>IF(AND(COUNTIF(U$2:U194,U194)=1,U194&gt;0),ROW(),"")</f>
        <v/>
      </c>
      <c r="Y194" t="str">
        <f t="shared" ref="Y194:Z257" si="36">IF(COUNT(W:W)&lt;ROW(T193),"",INDEX(T:T,SMALL(W:W,ROW(T193))))</f>
        <v/>
      </c>
      <c r="Z194" t="str">
        <f t="shared" si="36"/>
        <v/>
      </c>
      <c r="AA194">
        <v>193</v>
      </c>
      <c r="AB194" t="str">
        <f t="shared" si="28"/>
        <v/>
      </c>
      <c r="AC194" s="13"/>
      <c r="AD194" s="13"/>
      <c r="AE194" s="13"/>
    </row>
    <row r="195" spans="1:31" ht="20.100000000000001" customHeight="1">
      <c r="A195" s="4"/>
      <c r="B195" s="4"/>
      <c r="C195" s="4"/>
      <c r="D195" s="503"/>
      <c r="E195" s="503"/>
      <c r="F195" s="503"/>
      <c r="G195" s="4"/>
      <c r="H195" s="4"/>
      <c r="I195" s="500" t="s">
        <v>32</v>
      </c>
      <c r="J195" s="500"/>
      <c r="K195" s="500"/>
      <c r="L195" s="500"/>
      <c r="M195" s="500"/>
      <c r="N195" s="68"/>
      <c r="P195" s="56"/>
      <c r="Q195" s="56"/>
      <c r="S195" s="3" t="str">
        <f t="shared" si="35"/>
        <v/>
      </c>
      <c r="U195" s="3"/>
      <c r="V195" s="3" t="str">
        <f t="shared" si="29"/>
        <v/>
      </c>
      <c r="W195" t="str">
        <f>IF(AND(COUNTIF(T$2:T195,T195)=1,T195&gt;0),ROW(),"")</f>
        <v/>
      </c>
      <c r="X195" t="str">
        <f>IF(AND(COUNTIF(U$2:U195,U195)=1,U195&gt;0),ROW(),"")</f>
        <v/>
      </c>
      <c r="Y195" t="str">
        <f t="shared" si="36"/>
        <v/>
      </c>
      <c r="Z195" t="str">
        <f t="shared" si="36"/>
        <v/>
      </c>
      <c r="AA195">
        <v>194</v>
      </c>
      <c r="AB195" t="str">
        <f t="shared" ref="AB195:AB258" si="37">IF(ISERROR(SMALL(Y:Z,AA195)),"",SMALL(Y:Z,AA195))</f>
        <v/>
      </c>
      <c r="AC195" s="13"/>
      <c r="AD195" s="13"/>
      <c r="AE195" s="13"/>
    </row>
    <row r="196" spans="1:31" ht="30" customHeight="1">
      <c r="A196" s="467" t="str">
        <f>総括書!A1</f>
        <v>2023年最新版</v>
      </c>
      <c r="B196" s="467"/>
      <c r="C196" s="467"/>
      <c r="E196" s="98" t="s">
        <v>26</v>
      </c>
      <c r="F196" s="98"/>
      <c r="G196" s="98"/>
      <c r="H196" s="98"/>
      <c r="I196" s="98"/>
      <c r="J196" s="98"/>
      <c r="K196" s="98"/>
      <c r="L196" s="98"/>
      <c r="M196" s="98"/>
      <c r="N196" s="66"/>
      <c r="V196" s="3" t="str">
        <f t="shared" si="29"/>
        <v/>
      </c>
      <c r="W196" t="s">
        <v>129</v>
      </c>
      <c r="Y196" t="str">
        <f t="shared" si="36"/>
        <v/>
      </c>
      <c r="Z196" t="str">
        <f t="shared" si="36"/>
        <v/>
      </c>
      <c r="AA196">
        <v>195</v>
      </c>
      <c r="AB196" t="str">
        <f t="shared" si="37"/>
        <v/>
      </c>
    </row>
    <row r="197" spans="1:31" ht="20.100000000000001" customHeight="1">
      <c r="B197" s="474" t="s">
        <v>51</v>
      </c>
      <c r="C197" s="474"/>
      <c r="D197" s="474"/>
      <c r="E197" s="10"/>
      <c r="F197" s="10"/>
      <c r="G197" s="10"/>
      <c r="H197" s="10"/>
      <c r="I197" s="10"/>
      <c r="J197" s="495">
        <f ca="1">総括書!$I$1</f>
        <v>45645</v>
      </c>
      <c r="K197" s="495"/>
      <c r="L197" s="495"/>
      <c r="M197" s="495"/>
      <c r="N197" s="67"/>
      <c r="V197" s="3" t="str">
        <f t="shared" si="29"/>
        <v/>
      </c>
      <c r="W197" t="str">
        <f>IF(AND(COUNTIF(T$2:T197,T197)=1,T197&gt;0),ROW(),"")</f>
        <v/>
      </c>
      <c r="X197" t="str">
        <f>IF(AND(COUNTIF(U$2:U197,U197)=1,U197&gt;0),ROW(),"")</f>
        <v/>
      </c>
      <c r="Y197" t="str">
        <f t="shared" si="36"/>
        <v/>
      </c>
      <c r="Z197" t="str">
        <f t="shared" si="36"/>
        <v/>
      </c>
      <c r="AA197">
        <v>196</v>
      </c>
      <c r="AB197" t="str">
        <f t="shared" si="37"/>
        <v/>
      </c>
    </row>
    <row r="198" spans="1:31" ht="15" customHeight="1">
      <c r="B198" s="506" t="s">
        <v>11</v>
      </c>
      <c r="C198" s="506"/>
      <c r="D198" s="506"/>
      <c r="E198" s="506"/>
      <c r="F198" s="506"/>
      <c r="G198" s="18"/>
      <c r="H198" s="14"/>
      <c r="I198" s="14"/>
      <c r="J198" s="14"/>
      <c r="K198" s="14"/>
      <c r="L198" s="14"/>
      <c r="M198" s="91"/>
      <c r="N198" s="46"/>
      <c r="V198" s="3" t="str">
        <f t="shared" si="29"/>
        <v/>
      </c>
      <c r="W198" t="str">
        <f>IF(AND(COUNTIF(T$2:T198,T198)=1,T198&gt;0),ROW(),"")</f>
        <v/>
      </c>
      <c r="X198" t="str">
        <f>IF(AND(COUNTIF(U$2:U198,U198)=1,U198&gt;0),ROW(),"")</f>
        <v/>
      </c>
      <c r="Y198" t="str">
        <f t="shared" si="36"/>
        <v/>
      </c>
      <c r="Z198" t="str">
        <f t="shared" si="36"/>
        <v/>
      </c>
      <c r="AA198">
        <v>197</v>
      </c>
      <c r="AB198" t="str">
        <f t="shared" si="37"/>
        <v/>
      </c>
    </row>
    <row r="199" spans="1:31" ht="30" customHeight="1">
      <c r="B199" s="506"/>
      <c r="C199" s="506"/>
      <c r="D199" s="506"/>
      <c r="E199" s="506"/>
      <c r="F199" s="506"/>
      <c r="G199" s="26" t="s">
        <v>7</v>
      </c>
      <c r="H199" s="483" t="str">
        <f>$H$4</f>
        <v/>
      </c>
      <c r="I199" s="483"/>
      <c r="J199" s="483"/>
      <c r="K199" s="483"/>
      <c r="L199" s="483"/>
      <c r="M199" s="484"/>
      <c r="N199" s="73"/>
      <c r="V199" s="3" t="str">
        <f t="shared" si="29"/>
        <v/>
      </c>
      <c r="W199" t="str">
        <f>IF(AND(COUNTIF(T$2:T199,T199)=1,T199&gt;0),ROW(),"")</f>
        <v/>
      </c>
      <c r="X199" t="str">
        <f>IF(AND(COUNTIF(U$2:U199,U199)=1,U199&gt;0),ROW(),"")</f>
        <v/>
      </c>
      <c r="Y199" t="str">
        <f t="shared" si="36"/>
        <v/>
      </c>
      <c r="Z199" t="str">
        <f t="shared" si="36"/>
        <v/>
      </c>
      <c r="AA199">
        <v>198</v>
      </c>
      <c r="AB199" t="str">
        <f t="shared" si="37"/>
        <v/>
      </c>
    </row>
    <row r="200" spans="1:31" ht="24.95" customHeight="1">
      <c r="F200" s="15"/>
      <c r="G200" s="25" t="s">
        <v>8</v>
      </c>
      <c r="H200" s="485" t="str">
        <f>$H$5</f>
        <v/>
      </c>
      <c r="I200" s="485"/>
      <c r="J200" s="485"/>
      <c r="K200" s="485"/>
      <c r="L200" s="485"/>
      <c r="M200" s="486"/>
      <c r="N200" s="69"/>
      <c r="V200" s="3" t="str">
        <f t="shared" si="29"/>
        <v/>
      </c>
      <c r="W200" t="str">
        <f>IF(AND(COUNTIF(T$2:T200,T200)=1,T200&gt;0),ROW(),"")</f>
        <v/>
      </c>
      <c r="X200" t="str">
        <f>IF(AND(COUNTIF(U$2:U200,U200)=1,U200&gt;0),ROW(),"")</f>
        <v/>
      </c>
      <c r="Y200" t="str">
        <f t="shared" si="36"/>
        <v/>
      </c>
      <c r="Z200" t="str">
        <f t="shared" si="36"/>
        <v/>
      </c>
      <c r="AA200">
        <v>199</v>
      </c>
      <c r="AB200" t="str">
        <f t="shared" si="37"/>
        <v/>
      </c>
    </row>
    <row r="201" spans="1:31" ht="24.95" customHeight="1">
      <c r="F201" s="16"/>
      <c r="G201" s="23"/>
      <c r="H201" s="487"/>
      <c r="I201" s="487"/>
      <c r="J201" s="487"/>
      <c r="K201" s="487"/>
      <c r="L201" s="487"/>
      <c r="M201" s="89" t="s">
        <v>50</v>
      </c>
      <c r="N201" s="70"/>
      <c r="V201" s="3" t="str">
        <f t="shared" si="29"/>
        <v/>
      </c>
      <c r="W201" t="str">
        <f>IF(AND(COUNTIF(T$2:T201,T201)=1,T201&gt;0),ROW(),"")</f>
        <v/>
      </c>
      <c r="X201" t="str">
        <f>IF(AND(COUNTIF(U$2:U201,U201)=1,U201&gt;0),ROW(),"")</f>
        <v/>
      </c>
      <c r="Y201" t="str">
        <f t="shared" si="36"/>
        <v/>
      </c>
      <c r="Z201" t="str">
        <f t="shared" si="36"/>
        <v/>
      </c>
      <c r="AA201">
        <v>200</v>
      </c>
      <c r="AB201" t="str">
        <f t="shared" si="37"/>
        <v/>
      </c>
    </row>
    <row r="202" spans="1:31" ht="20.100000000000001" customHeight="1">
      <c r="F202" s="17"/>
      <c r="G202" s="24" t="s">
        <v>24</v>
      </c>
      <c r="H202" s="494" t="str">
        <f>$H$7</f>
        <v/>
      </c>
      <c r="I202" s="494"/>
      <c r="J202" s="494"/>
      <c r="K202" s="494"/>
      <c r="L202" s="494"/>
      <c r="M202" s="90"/>
      <c r="N202" s="71"/>
      <c r="V202" s="3" t="str">
        <f t="shared" si="29"/>
        <v/>
      </c>
      <c r="W202" t="str">
        <f>IF(AND(COUNTIF(T$2:T202,T202)=1,T202&gt;0),ROW(),"")</f>
        <v/>
      </c>
      <c r="X202" t="str">
        <f>IF(AND(COUNTIF(U$2:U202,U202)=1,U202&gt;0),ROW(),"")</f>
        <v/>
      </c>
      <c r="Y202" t="str">
        <f t="shared" si="36"/>
        <v/>
      </c>
      <c r="Z202" t="str">
        <f t="shared" si="36"/>
        <v/>
      </c>
      <c r="AA202">
        <v>201</v>
      </c>
      <c r="AB202" t="str">
        <f t="shared" si="37"/>
        <v/>
      </c>
    </row>
    <row r="203" spans="1:31" ht="20.100000000000001" customHeight="1">
      <c r="A203" s="481" t="s">
        <v>25</v>
      </c>
      <c r="B203" s="482"/>
      <c r="C203" s="97" t="str">
        <f>$C$8</f>
        <v/>
      </c>
      <c r="D203" s="10"/>
      <c r="E203" s="10"/>
      <c r="F203" s="10"/>
      <c r="G203" s="10"/>
      <c r="H203" s="10"/>
      <c r="I203" s="10"/>
      <c r="J203" s="10"/>
      <c r="K203" s="10"/>
      <c r="L203" s="10"/>
      <c r="M203" s="10"/>
      <c r="N203" s="10"/>
      <c r="R203" s="3"/>
      <c r="V203" s="3" t="str">
        <f t="shared" si="29"/>
        <v/>
      </c>
      <c r="W203" t="str">
        <f>IF(AND(COUNTIF(T$2:T203,T203)=1,T203&gt;0),ROW(),"")</f>
        <v/>
      </c>
      <c r="X203" t="str">
        <f>IF(AND(COUNTIF(U$2:U203,U203)=1,U203&gt;0),ROW(),"")</f>
        <v/>
      </c>
      <c r="Y203" t="str">
        <f t="shared" si="36"/>
        <v/>
      </c>
      <c r="Z203" t="str">
        <f t="shared" si="36"/>
        <v/>
      </c>
      <c r="AA203">
        <v>202</v>
      </c>
      <c r="AB203" t="str">
        <f t="shared" si="37"/>
        <v/>
      </c>
    </row>
    <row r="204" spans="1:31" ht="15" customHeight="1">
      <c r="A204" s="507" t="s">
        <v>29</v>
      </c>
      <c r="B204" s="508"/>
      <c r="C204" s="475" t="str">
        <f>$C$9</f>
        <v/>
      </c>
      <c r="D204" s="476"/>
      <c r="E204" s="476"/>
      <c r="F204" s="476"/>
      <c r="G204" s="476"/>
      <c r="H204" s="476"/>
      <c r="I204" s="476"/>
      <c r="J204" s="476"/>
      <c r="K204" s="476"/>
      <c r="L204" s="476"/>
      <c r="M204" s="477"/>
      <c r="N204" s="72"/>
      <c r="V204" s="3" t="str">
        <f t="shared" si="29"/>
        <v/>
      </c>
      <c r="W204" t="str">
        <f>IF(AND(COUNTIF(T$2:T204,T204)=1,T204&gt;0),ROW(),"")</f>
        <v/>
      </c>
      <c r="X204" t="str">
        <f>IF(AND(COUNTIF(U$2:U204,U204)=1,U204&gt;0),ROW(),"")</f>
        <v/>
      </c>
      <c r="Y204" t="str">
        <f t="shared" si="36"/>
        <v/>
      </c>
      <c r="Z204" t="str">
        <f t="shared" si="36"/>
        <v/>
      </c>
      <c r="AA204">
        <v>203</v>
      </c>
      <c r="AB204" t="str">
        <f t="shared" si="37"/>
        <v/>
      </c>
    </row>
    <row r="205" spans="1:31" ht="15" customHeight="1">
      <c r="A205" s="509"/>
      <c r="B205" s="510"/>
      <c r="C205" s="478"/>
      <c r="D205" s="479"/>
      <c r="E205" s="479"/>
      <c r="F205" s="479"/>
      <c r="G205" s="479"/>
      <c r="H205" s="479"/>
      <c r="I205" s="479"/>
      <c r="J205" s="479"/>
      <c r="K205" s="479"/>
      <c r="L205" s="479"/>
      <c r="M205" s="480"/>
      <c r="N205" s="72"/>
      <c r="V205" s="3" t="str">
        <f t="shared" si="29"/>
        <v/>
      </c>
      <c r="W205" t="str">
        <f>IF(AND(COUNTIF(T$2:T205,T205)=1,T205&gt;0),ROW(),"")</f>
        <v/>
      </c>
      <c r="X205" t="str">
        <f>IF(AND(COUNTIF(U$2:U205,U205)=1,U205&gt;0),ROW(),"")</f>
        <v/>
      </c>
      <c r="Y205" t="str">
        <f t="shared" si="36"/>
        <v/>
      </c>
      <c r="Z205" t="str">
        <f t="shared" si="36"/>
        <v/>
      </c>
      <c r="AA205">
        <v>204</v>
      </c>
      <c r="AB205" t="str">
        <f t="shared" si="37"/>
        <v/>
      </c>
    </row>
    <row r="206" spans="1:31" ht="15" customHeight="1">
      <c r="A206" s="4"/>
      <c r="B206" s="4"/>
      <c r="C206" s="7"/>
      <c r="D206" s="7"/>
      <c r="E206" s="7"/>
      <c r="F206" s="7"/>
      <c r="G206" s="7"/>
      <c r="H206" s="7"/>
      <c r="I206" s="7"/>
      <c r="J206" s="7"/>
      <c r="K206" s="7"/>
      <c r="L206" s="7"/>
      <c r="M206" s="9" t="s">
        <v>38</v>
      </c>
      <c r="N206" s="8"/>
      <c r="O206" s="2"/>
      <c r="P206" s="2"/>
      <c r="Q206" s="2"/>
      <c r="R206" s="2"/>
      <c r="S206" s="2"/>
      <c r="T206" s="2"/>
      <c r="U206" s="2"/>
      <c r="V206" s="3" t="str">
        <f t="shared" ref="V206:V269" si="38">IFERROR(IF(T206="",VALUE(CONCATENATE(LEFT(U206,3),RIGHT(U206,1))),VALUE(CONCATENATE(LEFT(T206,3),RIGHT(T206,1)))),"")</f>
        <v/>
      </c>
      <c r="W206" t="str">
        <f>IF(AND(COUNTIF(T$2:T206,T206)=1,T206&gt;0),ROW(),"")</f>
        <v/>
      </c>
      <c r="X206" t="str">
        <f>IF(AND(COUNTIF(U$2:U206,U206)=1,U206&gt;0),ROW(),"")</f>
        <v/>
      </c>
      <c r="Y206" t="str">
        <f t="shared" si="36"/>
        <v/>
      </c>
      <c r="Z206" t="str">
        <f t="shared" si="36"/>
        <v/>
      </c>
      <c r="AA206">
        <v>205</v>
      </c>
      <c r="AB206" t="str">
        <f t="shared" si="37"/>
        <v/>
      </c>
      <c r="AC206" s="2"/>
      <c r="AD206" s="2"/>
      <c r="AE206" s="2"/>
    </row>
    <row r="207" spans="1:31" ht="24.95" customHeight="1">
      <c r="A207" s="19" t="s">
        <v>14</v>
      </c>
      <c r="B207" s="20" t="s">
        <v>15</v>
      </c>
      <c r="C207" s="511" t="s">
        <v>5</v>
      </c>
      <c r="D207" s="512"/>
      <c r="E207" s="513" t="s">
        <v>16</v>
      </c>
      <c r="F207" s="514"/>
      <c r="G207" s="22" t="s">
        <v>4</v>
      </c>
      <c r="H207" s="22" t="s">
        <v>6</v>
      </c>
      <c r="I207" s="21" t="s">
        <v>3</v>
      </c>
      <c r="J207" s="504" t="s">
        <v>1</v>
      </c>
      <c r="K207" s="505"/>
      <c r="L207" s="48" t="s">
        <v>9</v>
      </c>
      <c r="M207" s="85" t="s">
        <v>10</v>
      </c>
      <c r="N207" s="51" t="s">
        <v>95</v>
      </c>
      <c r="O207" s="51" t="s">
        <v>49</v>
      </c>
      <c r="P207" s="51" t="s">
        <v>89</v>
      </c>
      <c r="Q207" s="51" t="s">
        <v>125</v>
      </c>
      <c r="R207" s="55" t="s">
        <v>86</v>
      </c>
      <c r="S207" s="2" t="s">
        <v>128</v>
      </c>
      <c r="T207" s="1"/>
      <c r="U207" s="1"/>
      <c r="V207" s="3" t="str">
        <f t="shared" si="38"/>
        <v/>
      </c>
      <c r="W207" t="str">
        <f>IF(AND(COUNTIF(T$2:T207,T207)=1,T207&gt;0),ROW(),"")</f>
        <v/>
      </c>
      <c r="X207" t="str">
        <f>IF(AND(COUNTIF(U$2:U207,U207)=1,U207&gt;0),ROW(),"")</f>
        <v/>
      </c>
      <c r="Y207" t="str">
        <f t="shared" si="36"/>
        <v/>
      </c>
      <c r="Z207" t="str">
        <f t="shared" si="36"/>
        <v/>
      </c>
      <c r="AA207">
        <v>206</v>
      </c>
      <c r="AB207" t="str">
        <f t="shared" si="37"/>
        <v/>
      </c>
      <c r="AC207" s="1"/>
      <c r="AD207" s="1"/>
      <c r="AE207" s="1"/>
    </row>
    <row r="208" spans="1:31" ht="21.95" customHeight="1">
      <c r="A208" s="27"/>
      <c r="B208" s="28"/>
      <c r="C208" s="492"/>
      <c r="D208" s="493"/>
      <c r="E208" s="472"/>
      <c r="F208" s="473"/>
      <c r="G208" s="57"/>
      <c r="H208" s="29"/>
      <c r="I208" s="36"/>
      <c r="J208" s="488" t="str">
        <f>IF(G208="","",CHOOSE($N$5,ROUND(G208*I208*IF(N208="",1,N208),0),ROUNDDOWN(G208*I208*IF(N208="",1,N208),0),ROUNDUP(G208*I208*IF(N208="",1,N208),0))*CHOOSE($O$5,1,1/1.08)+P208)</f>
        <v/>
      </c>
      <c r="K208" s="489"/>
      <c r="L208" s="63"/>
      <c r="M208" s="86" t="str">
        <f>IF(OR(G208="",N208=""),"",IF(N208=INT(N208),CONCATENATE(N208,"日間"),CONCATENATE(ROUND(N208,2),"ヶ月間")))</f>
        <v/>
      </c>
      <c r="N208" s="60"/>
      <c r="O208" s="52"/>
      <c r="P208" s="52"/>
      <c r="Q208" s="52"/>
      <c r="R208" s="3" t="str">
        <f>IF(ISERROR(VLOOKUP(L208,要素一覧!$A$1:$B$51,2,0)),"",VLOOKUP(L208,要素一覧!$A$1:$B$51,2,0))</f>
        <v/>
      </c>
      <c r="S208" s="3" t="str">
        <f t="shared" ref="S208" si="39">IF(J208="","",IF(O208=1,G208*32.1,O208))</f>
        <v/>
      </c>
      <c r="T208" s="3" t="str">
        <f t="shared" ref="T208:T232" si="40">IF(L208="","",IF(J208=O208,"",VALUE(CONCATENATE(L208,1,IF(Q208="",0,Q208)))))</f>
        <v/>
      </c>
      <c r="U208" s="3" t="str">
        <f t="shared" ref="U208:U232" si="41">IF(AND(L208&lt;&gt;"",O208&gt;0),VALUE(CONCATENATE(L208,2,IF(Q208="",0,Q208))),"")</f>
        <v/>
      </c>
      <c r="V208" s="3" t="str">
        <f t="shared" si="38"/>
        <v/>
      </c>
      <c r="W208" t="str">
        <f>IF(AND(COUNTIF(T$2:T208,T208)=1,T208&gt;0),ROW(),"")</f>
        <v/>
      </c>
      <c r="X208" t="str">
        <f>IF(AND(COUNTIF(U$2:U208,U208)=1,U208&gt;0),ROW(),"")</f>
        <v/>
      </c>
      <c r="Y208" t="str">
        <f t="shared" si="36"/>
        <v/>
      </c>
      <c r="Z208" t="str">
        <f t="shared" si="36"/>
        <v/>
      </c>
      <c r="AA208">
        <v>207</v>
      </c>
      <c r="AB208" t="str">
        <f t="shared" si="37"/>
        <v/>
      </c>
      <c r="AC208" s="3"/>
      <c r="AD208" s="3"/>
      <c r="AE208" s="3"/>
    </row>
    <row r="209" spans="1:31" ht="21.95" customHeight="1">
      <c r="A209" s="27"/>
      <c r="B209" s="31"/>
      <c r="C209" s="470"/>
      <c r="D209" s="471"/>
      <c r="E209" s="468"/>
      <c r="F209" s="469"/>
      <c r="G209" s="58"/>
      <c r="H209" s="32"/>
      <c r="I209" s="37"/>
      <c r="J209" s="490" t="str">
        <f t="shared" ref="J209:J232" si="42">IF(G209="","",CHOOSE($N$5,ROUND(G209*I209*IF(N209="",1,N209),0),ROUNDDOWN(G209*I209*IF(N209="",1,N209),0),ROUNDUP(G209*I209*IF(N209="",1,N209),0))*CHOOSE($O$5,1,1/1.08)+P209)</f>
        <v/>
      </c>
      <c r="K209" s="491"/>
      <c r="L209" s="64"/>
      <c r="M209" s="87" t="str">
        <f t="shared" ref="M209:M232" si="43">IF(OR(G209="",N209=""),"",IF(N209=INT(N209),CONCATENATE(N209,"日間"),CONCATENATE(ROUND(N209,2),"ヶ月間")))</f>
        <v/>
      </c>
      <c r="N209" s="52"/>
      <c r="O209" s="52"/>
      <c r="P209" s="52"/>
      <c r="Q209" s="52"/>
      <c r="R209" s="3" t="str">
        <f>IF(ISERROR(VLOOKUP(L209,要素一覧!$A$1:$B$51,2,0)),"",VLOOKUP(L209,要素一覧!$A$1:$B$51,2,0))</f>
        <v/>
      </c>
      <c r="S209" s="3" t="str">
        <f t="shared" si="35"/>
        <v/>
      </c>
      <c r="T209" s="3" t="str">
        <f t="shared" si="40"/>
        <v/>
      </c>
      <c r="U209" s="3" t="str">
        <f t="shared" si="41"/>
        <v/>
      </c>
      <c r="V209" s="3" t="str">
        <f t="shared" si="38"/>
        <v/>
      </c>
      <c r="W209" t="str">
        <f>IF(AND(COUNTIF(T$2:T209,T209)=1,T209&gt;0),ROW(),"")</f>
        <v/>
      </c>
      <c r="X209" t="str">
        <f>IF(AND(COUNTIF(U$2:U209,U209)=1,U209&gt;0),ROW(),"")</f>
        <v/>
      </c>
      <c r="Y209" t="str">
        <f t="shared" si="36"/>
        <v/>
      </c>
      <c r="Z209" t="str">
        <f t="shared" si="36"/>
        <v/>
      </c>
      <c r="AA209">
        <v>208</v>
      </c>
      <c r="AB209" t="str">
        <f t="shared" si="37"/>
        <v/>
      </c>
      <c r="AC209" s="3"/>
      <c r="AD209" s="3"/>
      <c r="AE209" s="3"/>
    </row>
    <row r="210" spans="1:31" ht="21.95" customHeight="1">
      <c r="A210" s="27"/>
      <c r="B210" s="31"/>
      <c r="C210" s="470"/>
      <c r="D210" s="471"/>
      <c r="E210" s="468"/>
      <c r="F210" s="469"/>
      <c r="G210" s="58"/>
      <c r="H210" s="32"/>
      <c r="I210" s="37"/>
      <c r="J210" s="490" t="str">
        <f t="shared" si="42"/>
        <v/>
      </c>
      <c r="K210" s="491"/>
      <c r="L210" s="64"/>
      <c r="M210" s="87" t="str">
        <f t="shared" si="43"/>
        <v/>
      </c>
      <c r="N210" s="52"/>
      <c r="O210" s="52"/>
      <c r="P210" s="52"/>
      <c r="Q210" s="52"/>
      <c r="R210" s="3" t="str">
        <f>IF(ISERROR(VLOOKUP(L210,要素一覧!$A$1:$B$51,2,0)),"",VLOOKUP(L210,要素一覧!$A$1:$B$51,2,0))</f>
        <v/>
      </c>
      <c r="S210" s="3" t="str">
        <f t="shared" si="35"/>
        <v/>
      </c>
      <c r="T210" s="3" t="str">
        <f t="shared" si="40"/>
        <v/>
      </c>
      <c r="U210" s="3" t="str">
        <f t="shared" si="41"/>
        <v/>
      </c>
      <c r="V210" s="3" t="str">
        <f t="shared" si="38"/>
        <v/>
      </c>
      <c r="W210" t="str">
        <f>IF(AND(COUNTIF(T$2:T210,T210)=1,T210&gt;0),ROW(),"")</f>
        <v/>
      </c>
      <c r="X210" t="str">
        <f>IF(AND(COUNTIF(U$2:U210,U210)=1,U210&gt;0),ROW(),"")</f>
        <v/>
      </c>
      <c r="Y210" t="str">
        <f t="shared" si="36"/>
        <v/>
      </c>
      <c r="Z210" t="str">
        <f t="shared" si="36"/>
        <v/>
      </c>
      <c r="AA210">
        <v>209</v>
      </c>
      <c r="AB210" t="str">
        <f t="shared" si="37"/>
        <v/>
      </c>
      <c r="AC210" s="3"/>
      <c r="AD210" s="3"/>
      <c r="AE210" s="3"/>
    </row>
    <row r="211" spans="1:31" ht="21.95" customHeight="1">
      <c r="A211" s="27"/>
      <c r="B211" s="31"/>
      <c r="C211" s="470"/>
      <c r="D211" s="471"/>
      <c r="E211" s="468"/>
      <c r="F211" s="469"/>
      <c r="G211" s="58"/>
      <c r="H211" s="32"/>
      <c r="I211" s="37"/>
      <c r="J211" s="490" t="str">
        <f t="shared" si="42"/>
        <v/>
      </c>
      <c r="K211" s="491"/>
      <c r="L211" s="64"/>
      <c r="M211" s="87" t="str">
        <f t="shared" si="43"/>
        <v/>
      </c>
      <c r="N211" s="52"/>
      <c r="O211" s="52"/>
      <c r="P211" s="52"/>
      <c r="Q211" s="52"/>
      <c r="R211" s="3" t="str">
        <f>IF(ISERROR(VLOOKUP(L211,要素一覧!$A$1:$B$51,2,0)),"",VLOOKUP(L211,要素一覧!$A$1:$B$51,2,0))</f>
        <v/>
      </c>
      <c r="S211" s="3" t="str">
        <f t="shared" si="35"/>
        <v/>
      </c>
      <c r="T211" s="3" t="str">
        <f t="shared" si="40"/>
        <v/>
      </c>
      <c r="U211" s="3" t="str">
        <f t="shared" si="41"/>
        <v/>
      </c>
      <c r="V211" s="3" t="str">
        <f t="shared" si="38"/>
        <v/>
      </c>
      <c r="W211" t="str">
        <f>IF(AND(COUNTIF(T$2:T211,T211)=1,T211&gt;0),ROW(),"")</f>
        <v/>
      </c>
      <c r="X211" t="str">
        <f>IF(AND(COUNTIF(U$2:U211,U211)=1,U211&gt;0),ROW(),"")</f>
        <v/>
      </c>
      <c r="Y211" t="str">
        <f t="shared" si="36"/>
        <v/>
      </c>
      <c r="Z211" t="str">
        <f t="shared" si="36"/>
        <v/>
      </c>
      <c r="AA211">
        <v>210</v>
      </c>
      <c r="AB211" t="str">
        <f t="shared" si="37"/>
        <v/>
      </c>
      <c r="AC211" s="3"/>
      <c r="AD211" s="3"/>
      <c r="AE211" s="3"/>
    </row>
    <row r="212" spans="1:31" ht="21.95" customHeight="1">
      <c r="A212" s="27"/>
      <c r="B212" s="31"/>
      <c r="C212" s="470"/>
      <c r="D212" s="471"/>
      <c r="E212" s="468"/>
      <c r="F212" s="469"/>
      <c r="G212" s="58"/>
      <c r="H212" s="32"/>
      <c r="I212" s="37"/>
      <c r="J212" s="490" t="str">
        <f t="shared" si="42"/>
        <v/>
      </c>
      <c r="K212" s="491"/>
      <c r="L212" s="64"/>
      <c r="M212" s="87" t="str">
        <f t="shared" si="43"/>
        <v/>
      </c>
      <c r="N212" s="52"/>
      <c r="O212" s="52"/>
      <c r="P212" s="52"/>
      <c r="Q212" s="52"/>
      <c r="R212" s="3" t="str">
        <f>IF(ISERROR(VLOOKUP(L212,要素一覧!$A$1:$B$51,2,0)),"",VLOOKUP(L212,要素一覧!$A$1:$B$51,2,0))</f>
        <v/>
      </c>
      <c r="S212" s="3" t="str">
        <f t="shared" si="35"/>
        <v/>
      </c>
      <c r="T212" s="3" t="str">
        <f t="shared" si="40"/>
        <v/>
      </c>
      <c r="U212" s="3" t="str">
        <f t="shared" si="41"/>
        <v/>
      </c>
      <c r="V212" s="3" t="str">
        <f t="shared" si="38"/>
        <v/>
      </c>
      <c r="W212" t="str">
        <f>IF(AND(COUNTIF(T$2:T212,T212)=1,T212&gt;0),ROW(),"")</f>
        <v/>
      </c>
      <c r="X212" t="str">
        <f>IF(AND(COUNTIF(U$2:U212,U212)=1,U212&gt;0),ROW(),"")</f>
        <v/>
      </c>
      <c r="Y212" t="str">
        <f t="shared" si="36"/>
        <v/>
      </c>
      <c r="Z212" t="str">
        <f t="shared" si="36"/>
        <v/>
      </c>
      <c r="AA212">
        <v>211</v>
      </c>
      <c r="AB212" t="str">
        <f t="shared" si="37"/>
        <v/>
      </c>
      <c r="AC212" s="3"/>
      <c r="AD212" s="3"/>
      <c r="AE212" s="3"/>
    </row>
    <row r="213" spans="1:31" ht="21.95" customHeight="1">
      <c r="A213" s="27"/>
      <c r="B213" s="31"/>
      <c r="C213" s="470"/>
      <c r="D213" s="471"/>
      <c r="E213" s="468"/>
      <c r="F213" s="469"/>
      <c r="G213" s="58"/>
      <c r="H213" s="32"/>
      <c r="I213" s="37"/>
      <c r="J213" s="490" t="str">
        <f t="shared" si="42"/>
        <v/>
      </c>
      <c r="K213" s="491"/>
      <c r="L213" s="64"/>
      <c r="M213" s="87" t="str">
        <f t="shared" si="43"/>
        <v/>
      </c>
      <c r="N213" s="52"/>
      <c r="O213" s="52"/>
      <c r="P213" s="52"/>
      <c r="Q213" s="52"/>
      <c r="R213" s="3" t="str">
        <f>IF(ISERROR(VLOOKUP(L213,要素一覧!$A$1:$B$51,2,0)),"",VLOOKUP(L213,要素一覧!$A$1:$B$51,2,0))</f>
        <v/>
      </c>
      <c r="S213" s="3" t="str">
        <f t="shared" si="35"/>
        <v/>
      </c>
      <c r="T213" s="3" t="str">
        <f t="shared" si="40"/>
        <v/>
      </c>
      <c r="U213" s="3" t="str">
        <f t="shared" si="41"/>
        <v/>
      </c>
      <c r="V213" s="3" t="str">
        <f t="shared" si="38"/>
        <v/>
      </c>
      <c r="W213" t="str">
        <f>IF(AND(COUNTIF(T$2:T213,T213)=1,T213&gt;0),ROW(),"")</f>
        <v/>
      </c>
      <c r="X213" t="str">
        <f>IF(AND(COUNTIF(U$2:U213,U213)=1,U213&gt;0),ROW(),"")</f>
        <v/>
      </c>
      <c r="Y213" t="str">
        <f t="shared" si="36"/>
        <v/>
      </c>
      <c r="Z213" t="str">
        <f t="shared" si="36"/>
        <v/>
      </c>
      <c r="AA213">
        <v>212</v>
      </c>
      <c r="AB213" t="str">
        <f t="shared" si="37"/>
        <v/>
      </c>
      <c r="AC213" s="3"/>
      <c r="AD213" s="3"/>
      <c r="AE213" s="3"/>
    </row>
    <row r="214" spans="1:31" ht="21.95" customHeight="1">
      <c r="A214" s="27"/>
      <c r="B214" s="31"/>
      <c r="C214" s="470"/>
      <c r="D214" s="471"/>
      <c r="E214" s="468"/>
      <c r="F214" s="469"/>
      <c r="G214" s="58"/>
      <c r="H214" s="32"/>
      <c r="I214" s="37"/>
      <c r="J214" s="490" t="str">
        <f t="shared" si="42"/>
        <v/>
      </c>
      <c r="K214" s="491"/>
      <c r="L214" s="64"/>
      <c r="M214" s="87" t="str">
        <f t="shared" si="43"/>
        <v/>
      </c>
      <c r="N214" s="52"/>
      <c r="O214" s="52"/>
      <c r="P214" s="52"/>
      <c r="Q214" s="52"/>
      <c r="R214" s="3" t="str">
        <f>IF(ISERROR(VLOOKUP(L214,要素一覧!$A$1:$B$51,2,0)),"",VLOOKUP(L214,要素一覧!$A$1:$B$51,2,0))</f>
        <v/>
      </c>
      <c r="S214" s="3" t="str">
        <f t="shared" si="35"/>
        <v/>
      </c>
      <c r="T214" s="3" t="str">
        <f t="shared" si="40"/>
        <v/>
      </c>
      <c r="U214" s="3" t="str">
        <f t="shared" si="41"/>
        <v/>
      </c>
      <c r="V214" s="3" t="str">
        <f t="shared" si="38"/>
        <v/>
      </c>
      <c r="W214" t="str">
        <f>IF(AND(COUNTIF(T$2:T214,T214)=1,T214&gt;0),ROW(),"")</f>
        <v/>
      </c>
      <c r="X214" t="str">
        <f>IF(AND(COUNTIF(U$2:U214,U214)=1,U214&gt;0),ROW(),"")</f>
        <v/>
      </c>
      <c r="Y214" t="str">
        <f t="shared" si="36"/>
        <v/>
      </c>
      <c r="Z214" t="str">
        <f t="shared" si="36"/>
        <v/>
      </c>
      <c r="AA214">
        <v>213</v>
      </c>
      <c r="AB214" t="str">
        <f t="shared" si="37"/>
        <v/>
      </c>
      <c r="AC214" s="3"/>
      <c r="AD214" s="3"/>
      <c r="AE214" s="3"/>
    </row>
    <row r="215" spans="1:31" ht="21.95" customHeight="1">
      <c r="A215" s="30"/>
      <c r="B215" s="31"/>
      <c r="C215" s="470"/>
      <c r="D215" s="471"/>
      <c r="E215" s="468"/>
      <c r="F215" s="469"/>
      <c r="G215" s="58"/>
      <c r="H215" s="32"/>
      <c r="I215" s="37"/>
      <c r="J215" s="490" t="str">
        <f t="shared" si="42"/>
        <v/>
      </c>
      <c r="K215" s="491"/>
      <c r="L215" s="64"/>
      <c r="M215" s="87" t="str">
        <f t="shared" si="43"/>
        <v/>
      </c>
      <c r="N215" s="52"/>
      <c r="O215" s="52"/>
      <c r="P215" s="52"/>
      <c r="Q215" s="52"/>
      <c r="R215" s="3" t="str">
        <f>IF(ISERROR(VLOOKUP(L215,要素一覧!$A$1:$B$51,2,0)),"",VLOOKUP(L215,要素一覧!$A$1:$B$51,2,0))</f>
        <v/>
      </c>
      <c r="S215" s="3" t="str">
        <f t="shared" si="35"/>
        <v/>
      </c>
      <c r="T215" s="3" t="str">
        <f t="shared" si="40"/>
        <v/>
      </c>
      <c r="U215" s="3" t="str">
        <f t="shared" si="41"/>
        <v/>
      </c>
      <c r="V215" s="3" t="str">
        <f t="shared" si="38"/>
        <v/>
      </c>
      <c r="W215" t="str">
        <f>IF(AND(COUNTIF(T$2:T215,T215)=1,T215&gt;0),ROW(),"")</f>
        <v/>
      </c>
      <c r="X215" t="str">
        <f>IF(AND(COUNTIF(U$2:U215,U215)=1,U215&gt;0),ROW(),"")</f>
        <v/>
      </c>
      <c r="Y215" t="str">
        <f t="shared" si="36"/>
        <v/>
      </c>
      <c r="Z215" t="str">
        <f t="shared" si="36"/>
        <v/>
      </c>
      <c r="AA215">
        <v>214</v>
      </c>
      <c r="AB215" t="str">
        <f t="shared" si="37"/>
        <v/>
      </c>
      <c r="AC215" s="3"/>
      <c r="AD215" s="3"/>
      <c r="AE215" s="3"/>
    </row>
    <row r="216" spans="1:31" ht="21.95" customHeight="1">
      <c r="A216" s="30"/>
      <c r="B216" s="31"/>
      <c r="C216" s="470"/>
      <c r="D216" s="471"/>
      <c r="E216" s="468"/>
      <c r="F216" s="469"/>
      <c r="G216" s="58"/>
      <c r="H216" s="32"/>
      <c r="I216" s="37"/>
      <c r="J216" s="490" t="str">
        <f t="shared" si="42"/>
        <v/>
      </c>
      <c r="K216" s="491"/>
      <c r="L216" s="64"/>
      <c r="M216" s="87" t="str">
        <f t="shared" si="43"/>
        <v/>
      </c>
      <c r="N216" s="52"/>
      <c r="O216" s="52"/>
      <c r="P216" s="52"/>
      <c r="Q216" s="52"/>
      <c r="R216" s="3" t="str">
        <f>IF(ISERROR(VLOOKUP(L216,要素一覧!$A$1:$B$51,2,0)),"",VLOOKUP(L216,要素一覧!$A$1:$B$51,2,0))</f>
        <v/>
      </c>
      <c r="S216" s="3" t="str">
        <f t="shared" si="35"/>
        <v/>
      </c>
      <c r="T216" s="3" t="str">
        <f t="shared" si="40"/>
        <v/>
      </c>
      <c r="U216" s="3" t="str">
        <f t="shared" si="41"/>
        <v/>
      </c>
      <c r="V216" s="3" t="str">
        <f t="shared" si="38"/>
        <v/>
      </c>
      <c r="W216" t="str">
        <f>IF(AND(COUNTIF(T$2:T216,T216)=1,T216&gt;0),ROW(),"")</f>
        <v/>
      </c>
      <c r="X216" t="str">
        <f>IF(AND(COUNTIF(U$2:U216,U216)=1,U216&gt;0),ROW(),"")</f>
        <v/>
      </c>
      <c r="Y216" t="str">
        <f t="shared" si="36"/>
        <v/>
      </c>
      <c r="Z216" t="str">
        <f t="shared" si="36"/>
        <v/>
      </c>
      <c r="AA216">
        <v>215</v>
      </c>
      <c r="AB216" t="str">
        <f t="shared" si="37"/>
        <v/>
      </c>
      <c r="AC216" s="3"/>
      <c r="AD216" s="3"/>
      <c r="AE216" s="3"/>
    </row>
    <row r="217" spans="1:31" ht="21.95" customHeight="1">
      <c r="A217" s="30"/>
      <c r="B217" s="31"/>
      <c r="C217" s="470"/>
      <c r="D217" s="471"/>
      <c r="E217" s="468"/>
      <c r="F217" s="469"/>
      <c r="G217" s="58"/>
      <c r="H217" s="32"/>
      <c r="I217" s="37"/>
      <c r="J217" s="490" t="str">
        <f t="shared" si="42"/>
        <v/>
      </c>
      <c r="K217" s="491"/>
      <c r="L217" s="64"/>
      <c r="M217" s="87" t="str">
        <f t="shared" si="43"/>
        <v/>
      </c>
      <c r="N217" s="52"/>
      <c r="O217" s="52"/>
      <c r="P217" s="52"/>
      <c r="Q217" s="52"/>
      <c r="R217" s="3" t="str">
        <f>IF(ISERROR(VLOOKUP(L217,要素一覧!$A$1:$B$51,2,0)),"",VLOOKUP(L217,要素一覧!$A$1:$B$51,2,0))</f>
        <v/>
      </c>
      <c r="S217" s="3" t="str">
        <f t="shared" si="35"/>
        <v/>
      </c>
      <c r="T217" s="3" t="str">
        <f t="shared" si="40"/>
        <v/>
      </c>
      <c r="U217" s="3" t="str">
        <f t="shared" si="41"/>
        <v/>
      </c>
      <c r="V217" s="3" t="str">
        <f t="shared" si="38"/>
        <v/>
      </c>
      <c r="W217" t="str">
        <f>IF(AND(COUNTIF(T$2:T217,T217)=1,T217&gt;0),ROW(),"")</f>
        <v/>
      </c>
      <c r="X217" t="str">
        <f>IF(AND(COUNTIF(U$2:U217,U217)=1,U217&gt;0),ROW(),"")</f>
        <v/>
      </c>
      <c r="Y217" t="str">
        <f t="shared" si="36"/>
        <v/>
      </c>
      <c r="Z217" t="str">
        <f t="shared" si="36"/>
        <v/>
      </c>
      <c r="AA217">
        <v>216</v>
      </c>
      <c r="AB217" t="str">
        <f t="shared" si="37"/>
        <v/>
      </c>
      <c r="AC217" s="3"/>
      <c r="AD217" s="3"/>
      <c r="AE217" s="3"/>
    </row>
    <row r="218" spans="1:31" ht="21.95" customHeight="1">
      <c r="A218" s="30"/>
      <c r="B218" s="31"/>
      <c r="C218" s="470"/>
      <c r="D218" s="471"/>
      <c r="E218" s="468"/>
      <c r="F218" s="469"/>
      <c r="G218" s="58"/>
      <c r="H218" s="32"/>
      <c r="I218" s="37"/>
      <c r="J218" s="490" t="str">
        <f t="shared" si="42"/>
        <v/>
      </c>
      <c r="K218" s="491"/>
      <c r="L218" s="64"/>
      <c r="M218" s="87" t="str">
        <f t="shared" si="43"/>
        <v/>
      </c>
      <c r="N218" s="52"/>
      <c r="O218" s="52"/>
      <c r="P218" s="52"/>
      <c r="Q218" s="52"/>
      <c r="R218" s="3" t="str">
        <f>IF(ISERROR(VLOOKUP(L218,要素一覧!$A$1:$B$51,2,0)),"",VLOOKUP(L218,要素一覧!$A$1:$B$51,2,0))</f>
        <v/>
      </c>
      <c r="S218" s="3" t="str">
        <f t="shared" si="35"/>
        <v/>
      </c>
      <c r="T218" s="3" t="str">
        <f t="shared" si="40"/>
        <v/>
      </c>
      <c r="U218" s="3" t="str">
        <f t="shared" si="41"/>
        <v/>
      </c>
      <c r="V218" s="3" t="str">
        <f t="shared" si="38"/>
        <v/>
      </c>
      <c r="W218" t="str">
        <f>IF(AND(COUNTIF(T$2:T218,T218)=1,T218&gt;0),ROW(),"")</f>
        <v/>
      </c>
      <c r="X218" t="str">
        <f>IF(AND(COUNTIF(U$2:U218,U218)=1,U218&gt;0),ROW(),"")</f>
        <v/>
      </c>
      <c r="Y218" t="str">
        <f t="shared" si="36"/>
        <v/>
      </c>
      <c r="Z218" t="str">
        <f t="shared" si="36"/>
        <v/>
      </c>
      <c r="AA218">
        <v>217</v>
      </c>
      <c r="AB218" t="str">
        <f t="shared" si="37"/>
        <v/>
      </c>
      <c r="AC218" s="3"/>
      <c r="AD218" s="3"/>
      <c r="AE218" s="3"/>
    </row>
    <row r="219" spans="1:31" ht="21.95" customHeight="1">
      <c r="A219" s="30"/>
      <c r="B219" s="31"/>
      <c r="C219" s="470"/>
      <c r="D219" s="471"/>
      <c r="E219" s="468"/>
      <c r="F219" s="469"/>
      <c r="G219" s="58"/>
      <c r="H219" s="32"/>
      <c r="I219" s="37"/>
      <c r="J219" s="490" t="str">
        <f t="shared" si="42"/>
        <v/>
      </c>
      <c r="K219" s="491"/>
      <c r="L219" s="64"/>
      <c r="M219" s="87" t="str">
        <f t="shared" si="43"/>
        <v/>
      </c>
      <c r="N219" s="52"/>
      <c r="O219" s="52"/>
      <c r="P219" s="52"/>
      <c r="Q219" s="52"/>
      <c r="R219" s="3" t="str">
        <f>IF(ISERROR(VLOOKUP(L219,要素一覧!$A$1:$B$51,2,0)),"",VLOOKUP(L219,要素一覧!$A$1:$B$51,2,0))</f>
        <v/>
      </c>
      <c r="S219" s="3" t="str">
        <f t="shared" si="35"/>
        <v/>
      </c>
      <c r="T219" s="3" t="str">
        <f t="shared" si="40"/>
        <v/>
      </c>
      <c r="U219" s="3" t="str">
        <f t="shared" si="41"/>
        <v/>
      </c>
      <c r="V219" s="3" t="str">
        <f t="shared" si="38"/>
        <v/>
      </c>
      <c r="W219" t="str">
        <f>IF(AND(COUNTIF(T$2:T219,T219)=1,T219&gt;0),ROW(),"")</f>
        <v/>
      </c>
      <c r="X219" t="str">
        <f>IF(AND(COUNTIF(U$2:U219,U219)=1,U219&gt;0),ROW(),"")</f>
        <v/>
      </c>
      <c r="Y219" t="str">
        <f t="shared" si="36"/>
        <v/>
      </c>
      <c r="Z219" t="str">
        <f t="shared" si="36"/>
        <v/>
      </c>
      <c r="AA219">
        <v>218</v>
      </c>
      <c r="AB219" t="str">
        <f t="shared" si="37"/>
        <v/>
      </c>
      <c r="AC219" s="3"/>
      <c r="AD219" s="3"/>
      <c r="AE219" s="3"/>
    </row>
    <row r="220" spans="1:31" ht="21.95" customHeight="1">
      <c r="A220" s="30"/>
      <c r="B220" s="31"/>
      <c r="C220" s="470"/>
      <c r="D220" s="471"/>
      <c r="E220" s="468"/>
      <c r="F220" s="469"/>
      <c r="G220" s="58"/>
      <c r="H220" s="32"/>
      <c r="I220" s="37"/>
      <c r="J220" s="490" t="str">
        <f t="shared" si="42"/>
        <v/>
      </c>
      <c r="K220" s="491"/>
      <c r="L220" s="64"/>
      <c r="M220" s="87" t="str">
        <f t="shared" si="43"/>
        <v/>
      </c>
      <c r="N220" s="52"/>
      <c r="O220" s="52"/>
      <c r="P220" s="52"/>
      <c r="Q220" s="52"/>
      <c r="R220" s="3" t="str">
        <f>IF(ISERROR(VLOOKUP(L220,要素一覧!$A$1:$B$51,2,0)),"",VLOOKUP(L220,要素一覧!$A$1:$B$51,2,0))</f>
        <v/>
      </c>
      <c r="S220" s="3" t="str">
        <f t="shared" si="35"/>
        <v/>
      </c>
      <c r="T220" s="3" t="str">
        <f t="shared" si="40"/>
        <v/>
      </c>
      <c r="U220" s="3" t="str">
        <f t="shared" si="41"/>
        <v/>
      </c>
      <c r="V220" s="3" t="str">
        <f t="shared" si="38"/>
        <v/>
      </c>
      <c r="W220" t="str">
        <f>IF(AND(COUNTIF(T$2:T220,T220)=1,T220&gt;0),ROW(),"")</f>
        <v/>
      </c>
      <c r="X220" t="str">
        <f>IF(AND(COUNTIF(U$2:U220,U220)=1,U220&gt;0),ROW(),"")</f>
        <v/>
      </c>
      <c r="Y220" t="str">
        <f t="shared" si="36"/>
        <v/>
      </c>
      <c r="Z220" t="str">
        <f t="shared" si="36"/>
        <v/>
      </c>
      <c r="AA220">
        <v>219</v>
      </c>
      <c r="AB220" t="str">
        <f t="shared" si="37"/>
        <v/>
      </c>
      <c r="AC220" s="3"/>
      <c r="AD220" s="3"/>
      <c r="AE220" s="3"/>
    </row>
    <row r="221" spans="1:31" ht="21.95" customHeight="1">
      <c r="A221" s="30"/>
      <c r="B221" s="31"/>
      <c r="C221" s="496"/>
      <c r="D221" s="497"/>
      <c r="E221" s="468"/>
      <c r="F221" s="469"/>
      <c r="G221" s="58"/>
      <c r="H221" s="32"/>
      <c r="I221" s="37"/>
      <c r="J221" s="490" t="str">
        <f t="shared" si="42"/>
        <v/>
      </c>
      <c r="K221" s="491"/>
      <c r="L221" s="64"/>
      <c r="M221" s="87" t="str">
        <f t="shared" si="43"/>
        <v/>
      </c>
      <c r="N221" s="52"/>
      <c r="O221" s="52"/>
      <c r="P221" s="52"/>
      <c r="Q221" s="52"/>
      <c r="R221" s="3" t="str">
        <f>IF(ISERROR(VLOOKUP(L221,要素一覧!$A$1:$B$51,2,0)),"",VLOOKUP(L221,要素一覧!$A$1:$B$51,2,0))</f>
        <v/>
      </c>
      <c r="S221" s="3" t="str">
        <f t="shared" si="35"/>
        <v/>
      </c>
      <c r="T221" s="3" t="str">
        <f t="shared" si="40"/>
        <v/>
      </c>
      <c r="U221" s="3" t="str">
        <f t="shared" si="41"/>
        <v/>
      </c>
      <c r="V221" s="3" t="str">
        <f t="shared" si="38"/>
        <v/>
      </c>
      <c r="W221" t="str">
        <f>IF(AND(COUNTIF(T$2:T221,T221)=1,T221&gt;0),ROW(),"")</f>
        <v/>
      </c>
      <c r="X221" t="str">
        <f>IF(AND(COUNTIF(U$2:U221,U221)=1,U221&gt;0),ROW(),"")</f>
        <v/>
      </c>
      <c r="Y221" t="str">
        <f t="shared" si="36"/>
        <v/>
      </c>
      <c r="Z221" t="str">
        <f t="shared" si="36"/>
        <v/>
      </c>
      <c r="AA221">
        <v>220</v>
      </c>
      <c r="AB221" t="str">
        <f t="shared" si="37"/>
        <v/>
      </c>
      <c r="AC221" s="3"/>
      <c r="AD221" s="3"/>
      <c r="AE221" s="3"/>
    </row>
    <row r="222" spans="1:31" ht="21.95" customHeight="1">
      <c r="A222" s="30"/>
      <c r="B222" s="31"/>
      <c r="C222" s="496"/>
      <c r="D222" s="497"/>
      <c r="E222" s="468"/>
      <c r="F222" s="469"/>
      <c r="G222" s="58"/>
      <c r="H222" s="32"/>
      <c r="I222" s="38"/>
      <c r="J222" s="490" t="str">
        <f t="shared" si="42"/>
        <v/>
      </c>
      <c r="K222" s="491"/>
      <c r="L222" s="64"/>
      <c r="M222" s="87" t="str">
        <f t="shared" si="43"/>
        <v/>
      </c>
      <c r="N222" s="52"/>
      <c r="O222" s="52"/>
      <c r="P222" s="52"/>
      <c r="Q222" s="52"/>
      <c r="R222" s="3" t="str">
        <f>IF(ISERROR(VLOOKUP(L222,要素一覧!$A$1:$B$51,2,0)),"",VLOOKUP(L222,要素一覧!$A$1:$B$51,2,0))</f>
        <v/>
      </c>
      <c r="S222" s="3" t="str">
        <f t="shared" si="35"/>
        <v/>
      </c>
      <c r="T222" s="3" t="str">
        <f t="shared" si="40"/>
        <v/>
      </c>
      <c r="U222" s="3" t="str">
        <f t="shared" si="41"/>
        <v/>
      </c>
      <c r="V222" s="3" t="str">
        <f t="shared" si="38"/>
        <v/>
      </c>
      <c r="W222" t="str">
        <f>IF(AND(COUNTIF(T$2:T222,T222)=1,T222&gt;0),ROW(),"")</f>
        <v/>
      </c>
      <c r="X222" t="str">
        <f>IF(AND(COUNTIF(U$2:U222,U222)=1,U222&gt;0),ROW(),"")</f>
        <v/>
      </c>
      <c r="Y222" t="str">
        <f t="shared" si="36"/>
        <v/>
      </c>
      <c r="Z222" t="str">
        <f t="shared" si="36"/>
        <v/>
      </c>
      <c r="AA222">
        <v>221</v>
      </c>
      <c r="AB222" t="str">
        <f t="shared" si="37"/>
        <v/>
      </c>
      <c r="AC222" s="3"/>
      <c r="AD222" s="3"/>
      <c r="AE222" s="3"/>
    </row>
    <row r="223" spans="1:31" ht="21.95" customHeight="1">
      <c r="A223" s="30"/>
      <c r="B223" s="31"/>
      <c r="C223" s="496"/>
      <c r="D223" s="497"/>
      <c r="E223" s="468"/>
      <c r="F223" s="469"/>
      <c r="G223" s="58"/>
      <c r="H223" s="32"/>
      <c r="I223" s="38"/>
      <c r="J223" s="490" t="str">
        <f t="shared" si="42"/>
        <v/>
      </c>
      <c r="K223" s="491"/>
      <c r="L223" s="64"/>
      <c r="M223" s="87" t="str">
        <f t="shared" si="43"/>
        <v/>
      </c>
      <c r="N223" s="52"/>
      <c r="O223" s="52"/>
      <c r="P223" s="52"/>
      <c r="Q223" s="52"/>
      <c r="R223" s="3" t="str">
        <f>IF(ISERROR(VLOOKUP(L223,要素一覧!$A$1:$B$51,2,0)),"",VLOOKUP(L223,要素一覧!$A$1:$B$51,2,0))</f>
        <v/>
      </c>
      <c r="S223" s="3" t="str">
        <f t="shared" si="35"/>
        <v/>
      </c>
      <c r="T223" s="3" t="str">
        <f t="shared" si="40"/>
        <v/>
      </c>
      <c r="U223" s="3" t="str">
        <f t="shared" si="41"/>
        <v/>
      </c>
      <c r="V223" s="3" t="str">
        <f t="shared" si="38"/>
        <v/>
      </c>
      <c r="W223" t="str">
        <f>IF(AND(COUNTIF(T$2:T223,T223)=1,T223&gt;0),ROW(),"")</f>
        <v/>
      </c>
      <c r="X223" t="str">
        <f>IF(AND(COUNTIF(U$2:U223,U223)=1,U223&gt;0),ROW(),"")</f>
        <v/>
      </c>
      <c r="Y223" t="str">
        <f t="shared" si="36"/>
        <v/>
      </c>
      <c r="Z223" t="str">
        <f t="shared" si="36"/>
        <v/>
      </c>
      <c r="AA223">
        <v>222</v>
      </c>
      <c r="AB223" t="str">
        <f t="shared" si="37"/>
        <v/>
      </c>
      <c r="AC223" s="3"/>
      <c r="AD223" s="3"/>
      <c r="AE223" s="3"/>
    </row>
    <row r="224" spans="1:31" ht="21.95" customHeight="1">
      <c r="A224" s="30"/>
      <c r="B224" s="31"/>
      <c r="C224" s="496"/>
      <c r="D224" s="497"/>
      <c r="E224" s="468"/>
      <c r="F224" s="469"/>
      <c r="G224" s="58"/>
      <c r="H224" s="32"/>
      <c r="I224" s="38"/>
      <c r="J224" s="490" t="str">
        <f t="shared" si="42"/>
        <v/>
      </c>
      <c r="K224" s="491"/>
      <c r="L224" s="64"/>
      <c r="M224" s="87" t="str">
        <f t="shared" si="43"/>
        <v/>
      </c>
      <c r="N224" s="52"/>
      <c r="O224" s="52"/>
      <c r="P224" s="52"/>
      <c r="Q224" s="52"/>
      <c r="R224" s="3" t="str">
        <f>IF(ISERROR(VLOOKUP(L224,要素一覧!$A$1:$B$51,2,0)),"",VLOOKUP(L224,要素一覧!$A$1:$B$51,2,0))</f>
        <v/>
      </c>
      <c r="S224" s="3" t="str">
        <f t="shared" si="35"/>
        <v/>
      </c>
      <c r="T224" s="3" t="str">
        <f t="shared" si="40"/>
        <v/>
      </c>
      <c r="U224" s="3" t="str">
        <f t="shared" si="41"/>
        <v/>
      </c>
      <c r="V224" s="3" t="str">
        <f t="shared" si="38"/>
        <v/>
      </c>
      <c r="W224" t="str">
        <f>IF(AND(COUNTIF(T$2:T224,T224)=1,T224&gt;0),ROW(),"")</f>
        <v/>
      </c>
      <c r="X224" t="str">
        <f>IF(AND(COUNTIF(U$2:U224,U224)=1,U224&gt;0),ROW(),"")</f>
        <v/>
      </c>
      <c r="Y224" t="str">
        <f t="shared" si="36"/>
        <v/>
      </c>
      <c r="Z224" t="str">
        <f t="shared" si="36"/>
        <v/>
      </c>
      <c r="AA224">
        <v>223</v>
      </c>
      <c r="AB224" t="str">
        <f t="shared" si="37"/>
        <v/>
      </c>
      <c r="AC224" s="3"/>
      <c r="AD224" s="3"/>
      <c r="AE224" s="3"/>
    </row>
    <row r="225" spans="1:31" ht="21.95" customHeight="1">
      <c r="A225" s="30"/>
      <c r="B225" s="31"/>
      <c r="C225" s="496"/>
      <c r="D225" s="497"/>
      <c r="E225" s="468"/>
      <c r="F225" s="469"/>
      <c r="G225" s="58"/>
      <c r="H225" s="32"/>
      <c r="I225" s="38"/>
      <c r="J225" s="490" t="str">
        <f t="shared" si="42"/>
        <v/>
      </c>
      <c r="K225" s="491"/>
      <c r="L225" s="64"/>
      <c r="M225" s="87" t="str">
        <f t="shared" si="43"/>
        <v/>
      </c>
      <c r="N225" s="52"/>
      <c r="O225" s="52"/>
      <c r="P225" s="52"/>
      <c r="Q225" s="52"/>
      <c r="R225" s="3" t="str">
        <f>IF(ISERROR(VLOOKUP(L225,要素一覧!$A$1:$B$51,2,0)),"",VLOOKUP(L225,要素一覧!$A$1:$B$51,2,0))</f>
        <v/>
      </c>
      <c r="S225" s="3" t="str">
        <f t="shared" si="35"/>
        <v/>
      </c>
      <c r="T225" s="3" t="str">
        <f t="shared" si="40"/>
        <v/>
      </c>
      <c r="U225" s="3" t="str">
        <f t="shared" si="41"/>
        <v/>
      </c>
      <c r="V225" s="3" t="str">
        <f t="shared" si="38"/>
        <v/>
      </c>
      <c r="W225" t="str">
        <f>IF(AND(COUNTIF(T$2:T225,T225)=1,T225&gt;0),ROW(),"")</f>
        <v/>
      </c>
      <c r="X225" t="str">
        <f>IF(AND(COUNTIF(U$2:U225,U225)=1,U225&gt;0),ROW(),"")</f>
        <v/>
      </c>
      <c r="Y225" t="str">
        <f t="shared" si="36"/>
        <v/>
      </c>
      <c r="Z225" t="str">
        <f t="shared" si="36"/>
        <v/>
      </c>
      <c r="AA225">
        <v>224</v>
      </c>
      <c r="AB225" t="str">
        <f t="shared" si="37"/>
        <v/>
      </c>
      <c r="AC225" s="3"/>
      <c r="AD225" s="3"/>
      <c r="AE225" s="3"/>
    </row>
    <row r="226" spans="1:31" ht="21.95" customHeight="1">
      <c r="A226" s="30"/>
      <c r="B226" s="31"/>
      <c r="C226" s="496"/>
      <c r="D226" s="497"/>
      <c r="E226" s="468"/>
      <c r="F226" s="469"/>
      <c r="G226" s="58"/>
      <c r="H226" s="32"/>
      <c r="I226" s="38"/>
      <c r="J226" s="490" t="str">
        <f t="shared" si="42"/>
        <v/>
      </c>
      <c r="K226" s="491"/>
      <c r="L226" s="64"/>
      <c r="M226" s="87" t="str">
        <f t="shared" si="43"/>
        <v/>
      </c>
      <c r="N226" s="52"/>
      <c r="O226" s="52"/>
      <c r="P226" s="52"/>
      <c r="Q226" s="52"/>
      <c r="R226" s="3" t="str">
        <f>IF(ISERROR(VLOOKUP(L226,要素一覧!$A$1:$B$51,2,0)),"",VLOOKUP(L226,要素一覧!$A$1:$B$51,2,0))</f>
        <v/>
      </c>
      <c r="S226" s="3" t="str">
        <f t="shared" si="35"/>
        <v/>
      </c>
      <c r="T226" s="3" t="str">
        <f t="shared" si="40"/>
        <v/>
      </c>
      <c r="U226" s="3" t="str">
        <f t="shared" si="41"/>
        <v/>
      </c>
      <c r="V226" s="3" t="str">
        <f t="shared" si="38"/>
        <v/>
      </c>
      <c r="W226" t="str">
        <f>IF(AND(COUNTIF(T$2:T226,T226)=1,T226&gt;0),ROW(),"")</f>
        <v/>
      </c>
      <c r="X226" t="str">
        <f>IF(AND(COUNTIF(U$2:U226,U226)=1,U226&gt;0),ROW(),"")</f>
        <v/>
      </c>
      <c r="Y226" t="str">
        <f t="shared" si="36"/>
        <v/>
      </c>
      <c r="Z226" t="str">
        <f t="shared" si="36"/>
        <v/>
      </c>
      <c r="AA226">
        <v>225</v>
      </c>
      <c r="AB226" t="str">
        <f t="shared" si="37"/>
        <v/>
      </c>
      <c r="AC226" s="3"/>
      <c r="AD226" s="3"/>
      <c r="AE226" s="3"/>
    </row>
    <row r="227" spans="1:31" ht="21.95" customHeight="1">
      <c r="A227" s="30"/>
      <c r="B227" s="31"/>
      <c r="C227" s="496"/>
      <c r="D227" s="497"/>
      <c r="E227" s="468"/>
      <c r="F227" s="469"/>
      <c r="G227" s="58"/>
      <c r="H227" s="32"/>
      <c r="I227" s="38"/>
      <c r="J227" s="490" t="str">
        <f t="shared" si="42"/>
        <v/>
      </c>
      <c r="K227" s="491"/>
      <c r="L227" s="64"/>
      <c r="M227" s="87" t="str">
        <f t="shared" si="43"/>
        <v/>
      </c>
      <c r="N227" s="52"/>
      <c r="O227" s="52"/>
      <c r="P227" s="52"/>
      <c r="Q227" s="52"/>
      <c r="R227" s="3" t="str">
        <f>IF(ISERROR(VLOOKUP(L227,要素一覧!$A$1:$B$51,2,0)),"",VLOOKUP(L227,要素一覧!$A$1:$B$51,2,0))</f>
        <v/>
      </c>
      <c r="S227" s="3" t="str">
        <f t="shared" si="35"/>
        <v/>
      </c>
      <c r="T227" s="3" t="str">
        <f t="shared" si="40"/>
        <v/>
      </c>
      <c r="U227" s="3" t="str">
        <f t="shared" si="41"/>
        <v/>
      </c>
      <c r="V227" s="3" t="str">
        <f t="shared" si="38"/>
        <v/>
      </c>
      <c r="W227" t="str">
        <f>IF(AND(COUNTIF(T$2:T227,T227)=1,T227&gt;0),ROW(),"")</f>
        <v/>
      </c>
      <c r="X227" t="str">
        <f>IF(AND(COUNTIF(U$2:U227,U227)=1,U227&gt;0),ROW(),"")</f>
        <v/>
      </c>
      <c r="Y227" t="str">
        <f t="shared" si="36"/>
        <v/>
      </c>
      <c r="Z227" t="str">
        <f t="shared" si="36"/>
        <v/>
      </c>
      <c r="AA227">
        <v>226</v>
      </c>
      <c r="AB227" t="str">
        <f t="shared" si="37"/>
        <v/>
      </c>
      <c r="AC227" s="3"/>
      <c r="AD227" s="3"/>
      <c r="AE227" s="3"/>
    </row>
    <row r="228" spans="1:31" ht="21.95" customHeight="1">
      <c r="A228" s="30"/>
      <c r="B228" s="31"/>
      <c r="C228" s="496"/>
      <c r="D228" s="497"/>
      <c r="E228" s="468"/>
      <c r="F228" s="469"/>
      <c r="G228" s="58"/>
      <c r="H228" s="32"/>
      <c r="I228" s="38"/>
      <c r="J228" s="490" t="str">
        <f t="shared" si="42"/>
        <v/>
      </c>
      <c r="K228" s="491"/>
      <c r="L228" s="64"/>
      <c r="M228" s="87" t="str">
        <f t="shared" si="43"/>
        <v/>
      </c>
      <c r="N228" s="52"/>
      <c r="O228" s="52"/>
      <c r="P228" s="52"/>
      <c r="Q228" s="52"/>
      <c r="R228" s="3" t="str">
        <f>IF(ISERROR(VLOOKUP(L228,要素一覧!$A$1:$B$51,2,0)),"",VLOOKUP(L228,要素一覧!$A$1:$B$51,2,0))</f>
        <v/>
      </c>
      <c r="S228" s="3" t="str">
        <f t="shared" si="35"/>
        <v/>
      </c>
      <c r="T228" s="3" t="str">
        <f t="shared" si="40"/>
        <v/>
      </c>
      <c r="U228" s="3" t="str">
        <f t="shared" si="41"/>
        <v/>
      </c>
      <c r="V228" s="3" t="str">
        <f t="shared" si="38"/>
        <v/>
      </c>
      <c r="W228" t="str">
        <f>IF(AND(COUNTIF(T$2:T228,T228)=1,T228&gt;0),ROW(),"")</f>
        <v/>
      </c>
      <c r="X228" t="str">
        <f>IF(AND(COUNTIF(U$2:U228,U228)=1,U228&gt;0),ROW(),"")</f>
        <v/>
      </c>
      <c r="Y228" t="str">
        <f t="shared" si="36"/>
        <v/>
      </c>
      <c r="Z228" t="str">
        <f t="shared" si="36"/>
        <v/>
      </c>
      <c r="AA228">
        <v>227</v>
      </c>
      <c r="AB228" t="str">
        <f t="shared" si="37"/>
        <v/>
      </c>
      <c r="AC228" s="3"/>
      <c r="AD228" s="3"/>
      <c r="AE228" s="3"/>
    </row>
    <row r="229" spans="1:31" ht="21.95" customHeight="1">
      <c r="A229" s="30"/>
      <c r="B229" s="31"/>
      <c r="C229" s="496"/>
      <c r="D229" s="497"/>
      <c r="E229" s="468"/>
      <c r="F229" s="469"/>
      <c r="G229" s="58"/>
      <c r="H229" s="32"/>
      <c r="I229" s="38"/>
      <c r="J229" s="490" t="str">
        <f t="shared" si="42"/>
        <v/>
      </c>
      <c r="K229" s="491"/>
      <c r="L229" s="64"/>
      <c r="M229" s="87" t="str">
        <f t="shared" si="43"/>
        <v/>
      </c>
      <c r="N229" s="52"/>
      <c r="O229" s="52"/>
      <c r="P229" s="52"/>
      <c r="Q229" s="52"/>
      <c r="R229" s="3" t="str">
        <f>IF(ISERROR(VLOOKUP(L229,要素一覧!$A$1:$B$51,2,0)),"",VLOOKUP(L229,要素一覧!$A$1:$B$51,2,0))</f>
        <v/>
      </c>
      <c r="S229" s="3" t="str">
        <f t="shared" si="35"/>
        <v/>
      </c>
      <c r="T229" s="3" t="str">
        <f t="shared" si="40"/>
        <v/>
      </c>
      <c r="U229" s="3" t="str">
        <f t="shared" si="41"/>
        <v/>
      </c>
      <c r="V229" s="3" t="str">
        <f t="shared" si="38"/>
        <v/>
      </c>
      <c r="W229" t="str">
        <f>IF(AND(COUNTIF(T$2:T229,T229)=1,T229&gt;0),ROW(),"")</f>
        <v/>
      </c>
      <c r="X229" t="str">
        <f>IF(AND(COUNTIF(U$2:U229,U229)=1,U229&gt;0),ROW(),"")</f>
        <v/>
      </c>
      <c r="Y229" t="str">
        <f t="shared" si="36"/>
        <v/>
      </c>
      <c r="Z229" t="str">
        <f t="shared" si="36"/>
        <v/>
      </c>
      <c r="AA229">
        <v>228</v>
      </c>
      <c r="AB229" t="str">
        <f t="shared" si="37"/>
        <v/>
      </c>
      <c r="AC229" s="3"/>
      <c r="AD229" s="3"/>
      <c r="AE229" s="3"/>
    </row>
    <row r="230" spans="1:31" ht="21.95" customHeight="1">
      <c r="A230" s="30"/>
      <c r="B230" s="31"/>
      <c r="C230" s="496"/>
      <c r="D230" s="497"/>
      <c r="E230" s="468"/>
      <c r="F230" s="469"/>
      <c r="G230" s="58"/>
      <c r="H230" s="32"/>
      <c r="I230" s="38"/>
      <c r="J230" s="490" t="str">
        <f t="shared" si="42"/>
        <v/>
      </c>
      <c r="K230" s="491"/>
      <c r="L230" s="64"/>
      <c r="M230" s="87" t="str">
        <f t="shared" si="43"/>
        <v/>
      </c>
      <c r="N230" s="52"/>
      <c r="O230" s="52"/>
      <c r="P230" s="52"/>
      <c r="Q230" s="52"/>
      <c r="R230" s="3" t="str">
        <f>IF(ISERROR(VLOOKUP(L230,要素一覧!$A$1:$B$51,2,0)),"",VLOOKUP(L230,要素一覧!$A$1:$B$51,2,0))</f>
        <v/>
      </c>
      <c r="S230" s="3" t="str">
        <f t="shared" si="35"/>
        <v/>
      </c>
      <c r="T230" s="3" t="str">
        <f t="shared" si="40"/>
        <v/>
      </c>
      <c r="U230" s="3" t="str">
        <f t="shared" si="41"/>
        <v/>
      </c>
      <c r="V230" s="3" t="str">
        <f t="shared" si="38"/>
        <v/>
      </c>
      <c r="W230" t="str">
        <f>IF(AND(COUNTIF(T$2:T230,T230)=1,T230&gt;0),ROW(),"")</f>
        <v/>
      </c>
      <c r="X230" t="str">
        <f>IF(AND(COUNTIF(U$2:U230,U230)=1,U230&gt;0),ROW(),"")</f>
        <v/>
      </c>
      <c r="Y230" t="str">
        <f t="shared" si="36"/>
        <v/>
      </c>
      <c r="Z230" t="str">
        <f t="shared" si="36"/>
        <v/>
      </c>
      <c r="AA230">
        <v>229</v>
      </c>
      <c r="AB230" t="str">
        <f t="shared" si="37"/>
        <v/>
      </c>
      <c r="AC230" s="3"/>
      <c r="AD230" s="3"/>
      <c r="AE230" s="3"/>
    </row>
    <row r="231" spans="1:31" ht="21.95" customHeight="1">
      <c r="A231" s="30"/>
      <c r="B231" s="31"/>
      <c r="C231" s="496"/>
      <c r="D231" s="497"/>
      <c r="E231" s="468"/>
      <c r="F231" s="469"/>
      <c r="G231" s="58"/>
      <c r="H231" s="32"/>
      <c r="I231" s="38"/>
      <c r="J231" s="490" t="str">
        <f t="shared" si="42"/>
        <v/>
      </c>
      <c r="K231" s="491"/>
      <c r="L231" s="64"/>
      <c r="M231" s="87" t="str">
        <f t="shared" si="43"/>
        <v/>
      </c>
      <c r="N231" s="52"/>
      <c r="O231" s="52"/>
      <c r="P231" s="52"/>
      <c r="Q231" s="52"/>
      <c r="R231" s="3" t="str">
        <f>IF(ISERROR(VLOOKUP(L231,要素一覧!$A$1:$B$51,2,0)),"",VLOOKUP(L231,要素一覧!$A$1:$B$51,2,0))</f>
        <v/>
      </c>
      <c r="S231" s="3" t="str">
        <f t="shared" si="35"/>
        <v/>
      </c>
      <c r="T231" s="3" t="str">
        <f t="shared" si="40"/>
        <v/>
      </c>
      <c r="U231" s="3" t="str">
        <f t="shared" si="41"/>
        <v/>
      </c>
      <c r="V231" s="3" t="str">
        <f t="shared" si="38"/>
        <v/>
      </c>
      <c r="W231" t="str">
        <f>IF(AND(COUNTIF(T$2:T231,T231)=1,T231&gt;0),ROW(),"")</f>
        <v/>
      </c>
      <c r="X231" t="str">
        <f>IF(AND(COUNTIF(U$2:U231,U231)=1,U231&gt;0),ROW(),"")</f>
        <v/>
      </c>
      <c r="Y231" t="str">
        <f t="shared" si="36"/>
        <v/>
      </c>
      <c r="Z231" t="str">
        <f t="shared" si="36"/>
        <v/>
      </c>
      <c r="AA231">
        <v>230</v>
      </c>
      <c r="AB231" t="str">
        <f t="shared" si="37"/>
        <v/>
      </c>
      <c r="AC231" s="3"/>
      <c r="AD231" s="3"/>
      <c r="AE231" s="3"/>
    </row>
    <row r="232" spans="1:31" ht="21.95" customHeight="1" thickBot="1">
      <c r="A232" s="30"/>
      <c r="B232" s="31"/>
      <c r="C232" s="496"/>
      <c r="D232" s="497"/>
      <c r="E232" s="468"/>
      <c r="F232" s="469"/>
      <c r="G232" s="59"/>
      <c r="H232" s="35"/>
      <c r="I232" s="39"/>
      <c r="J232" s="501" t="str">
        <f t="shared" si="42"/>
        <v/>
      </c>
      <c r="K232" s="502"/>
      <c r="L232" s="64"/>
      <c r="M232" s="88" t="str">
        <f t="shared" si="43"/>
        <v/>
      </c>
      <c r="N232" s="52"/>
      <c r="O232" s="52"/>
      <c r="P232" s="52"/>
      <c r="Q232" s="52"/>
      <c r="R232" s="3" t="str">
        <f>IF(ISERROR(VLOOKUP(L232,要素一覧!$A$1:$B$51,2,0)),"",VLOOKUP(L232,要素一覧!$A$1:$B$51,2,0))</f>
        <v/>
      </c>
      <c r="S232" s="3" t="str">
        <f t="shared" si="35"/>
        <v/>
      </c>
      <c r="T232" s="3" t="str">
        <f t="shared" si="40"/>
        <v/>
      </c>
      <c r="U232" s="3" t="str">
        <f t="shared" si="41"/>
        <v/>
      </c>
      <c r="V232" s="3" t="str">
        <f t="shared" si="38"/>
        <v/>
      </c>
      <c r="W232" t="str">
        <f>IF(AND(COUNTIF(T$2:T232,T232)=1,T232&gt;0),ROW(),"")</f>
        <v/>
      </c>
      <c r="X232" t="str">
        <f>IF(AND(COUNTIF(U$2:U232,U232)=1,U232&gt;0),ROW(),"")</f>
        <v/>
      </c>
      <c r="Y232" t="str">
        <f t="shared" si="36"/>
        <v/>
      </c>
      <c r="Z232" t="str">
        <f t="shared" si="36"/>
        <v/>
      </c>
      <c r="AA232">
        <v>231</v>
      </c>
      <c r="AB232" t="str">
        <f t="shared" si="37"/>
        <v/>
      </c>
      <c r="AC232" s="3"/>
      <c r="AD232" s="3"/>
      <c r="AE232" s="3"/>
    </row>
    <row r="233" spans="1:31" ht="24.95" customHeight="1" thickBot="1">
      <c r="A233" s="5"/>
      <c r="B233" s="5"/>
      <c r="C233" s="5"/>
      <c r="D233" s="5"/>
      <c r="E233" s="5"/>
      <c r="F233" s="5"/>
      <c r="G233" s="12"/>
      <c r="H233" s="6"/>
      <c r="I233" s="11" t="s">
        <v>2</v>
      </c>
      <c r="J233" s="498">
        <f>SUM(J208:K232)</f>
        <v>0</v>
      </c>
      <c r="K233" s="499"/>
      <c r="L233" s="49"/>
      <c r="M233" s="5"/>
      <c r="N233" s="4"/>
      <c r="O233" s="13">
        <f>SUM(S208:S232)</f>
        <v>0</v>
      </c>
      <c r="P233" s="50"/>
      <c r="Q233" s="50"/>
      <c r="S233" s="3">
        <f t="shared" si="35"/>
        <v>0</v>
      </c>
      <c r="T233" s="13"/>
      <c r="U233" s="3"/>
      <c r="V233" s="3" t="str">
        <f t="shared" si="38"/>
        <v/>
      </c>
      <c r="W233" t="str">
        <f>IF(AND(COUNTIF(T$2:T233,T233)=1,T233&gt;0),ROW(),"")</f>
        <v/>
      </c>
      <c r="X233" t="str">
        <f>IF(AND(COUNTIF(U$2:U233,U233)=1,U233&gt;0),ROW(),"")</f>
        <v/>
      </c>
      <c r="Y233" t="str">
        <f t="shared" si="36"/>
        <v/>
      </c>
      <c r="Z233" t="str">
        <f t="shared" si="36"/>
        <v/>
      </c>
      <c r="AA233">
        <v>232</v>
      </c>
      <c r="AB233" t="str">
        <f t="shared" si="37"/>
        <v/>
      </c>
      <c r="AC233" s="13"/>
      <c r="AD233" s="13"/>
      <c r="AE233" s="13"/>
    </row>
    <row r="234" spans="1:31" ht="21.95" customHeight="1">
      <c r="A234" s="4"/>
      <c r="B234" s="4"/>
      <c r="C234" s="4"/>
      <c r="D234" s="503"/>
      <c r="E234" s="503"/>
      <c r="F234" s="503"/>
      <c r="G234" s="4"/>
      <c r="H234" s="4"/>
      <c r="I234" s="500" t="s">
        <v>32</v>
      </c>
      <c r="J234" s="500"/>
      <c r="K234" s="500"/>
      <c r="L234" s="500"/>
      <c r="M234" s="500"/>
      <c r="N234" s="68"/>
      <c r="P234" s="56"/>
      <c r="Q234" s="56"/>
      <c r="S234" s="3" t="str">
        <f t="shared" si="35"/>
        <v/>
      </c>
      <c r="U234" s="3"/>
      <c r="V234" s="3" t="str">
        <f t="shared" si="38"/>
        <v/>
      </c>
      <c r="W234" t="str">
        <f>IF(AND(COUNTIF(T$2:T234,T234)=1,T234&gt;0),ROW(),"")</f>
        <v/>
      </c>
      <c r="X234" t="str">
        <f>IF(AND(COUNTIF(U$2:U234,U234)=1,U234&gt;0),ROW(),"")</f>
        <v/>
      </c>
      <c r="Y234" t="str">
        <f t="shared" si="36"/>
        <v/>
      </c>
      <c r="Z234" t="str">
        <f t="shared" si="36"/>
        <v/>
      </c>
      <c r="AA234">
        <v>233</v>
      </c>
      <c r="AB234" t="str">
        <f t="shared" si="37"/>
        <v/>
      </c>
      <c r="AC234" s="13"/>
      <c r="AD234" s="13"/>
      <c r="AE234" s="13"/>
    </row>
    <row r="235" spans="1:31" ht="30" customHeight="1">
      <c r="A235" s="467" t="str">
        <f>総括書!A1</f>
        <v>2023年最新版</v>
      </c>
      <c r="B235" s="467"/>
      <c r="C235" s="467"/>
      <c r="E235" s="98" t="s">
        <v>26</v>
      </c>
      <c r="F235" s="98"/>
      <c r="G235" s="98"/>
      <c r="H235" s="98"/>
      <c r="I235" s="98"/>
      <c r="J235" s="98"/>
      <c r="K235" s="98"/>
      <c r="L235" s="98"/>
      <c r="M235" s="98"/>
      <c r="N235" s="66"/>
      <c r="V235" s="3" t="str">
        <f t="shared" si="38"/>
        <v/>
      </c>
      <c r="W235" t="s">
        <v>129</v>
      </c>
      <c r="Y235" t="str">
        <f t="shared" si="36"/>
        <v/>
      </c>
      <c r="Z235" t="str">
        <f t="shared" si="36"/>
        <v/>
      </c>
      <c r="AA235">
        <v>234</v>
      </c>
      <c r="AB235" t="str">
        <f t="shared" si="37"/>
        <v/>
      </c>
    </row>
    <row r="236" spans="1:31" ht="20.100000000000001" customHeight="1">
      <c r="B236" s="474" t="s">
        <v>51</v>
      </c>
      <c r="C236" s="474"/>
      <c r="D236" s="474"/>
      <c r="E236" s="10"/>
      <c r="F236" s="10"/>
      <c r="G236" s="10"/>
      <c r="H236" s="10"/>
      <c r="I236" s="10"/>
      <c r="J236" s="495">
        <f ca="1">総括書!$I$1</f>
        <v>45645</v>
      </c>
      <c r="K236" s="495"/>
      <c r="L236" s="495"/>
      <c r="M236" s="495"/>
      <c r="N236" s="67"/>
      <c r="V236" s="3" t="str">
        <f t="shared" si="38"/>
        <v/>
      </c>
      <c r="W236" t="str">
        <f>IF(AND(COUNTIF(T$2:T236,T236)=1,T236&gt;0),ROW(),"")</f>
        <v/>
      </c>
      <c r="X236" t="str">
        <f>IF(AND(COUNTIF(U$2:U236,U236)=1,U236&gt;0),ROW(),"")</f>
        <v/>
      </c>
      <c r="Y236" t="str">
        <f t="shared" si="36"/>
        <v/>
      </c>
      <c r="Z236" t="str">
        <f t="shared" si="36"/>
        <v/>
      </c>
      <c r="AA236">
        <v>235</v>
      </c>
      <c r="AB236" t="str">
        <f t="shared" si="37"/>
        <v/>
      </c>
    </row>
    <row r="237" spans="1:31" ht="15" customHeight="1">
      <c r="B237" s="506" t="s">
        <v>11</v>
      </c>
      <c r="C237" s="506"/>
      <c r="D237" s="506"/>
      <c r="E237" s="506"/>
      <c r="F237" s="506"/>
      <c r="G237" s="18"/>
      <c r="H237" s="14"/>
      <c r="I237" s="14"/>
      <c r="J237" s="14"/>
      <c r="K237" s="14"/>
      <c r="L237" s="14"/>
      <c r="M237" s="91"/>
      <c r="N237" s="46"/>
      <c r="V237" s="3" t="str">
        <f t="shared" si="38"/>
        <v/>
      </c>
      <c r="W237" t="str">
        <f>IF(AND(COUNTIF(T$2:T237,T237)=1,T237&gt;0),ROW(),"")</f>
        <v/>
      </c>
      <c r="X237" t="str">
        <f>IF(AND(COUNTIF(U$2:U237,U237)=1,U237&gt;0),ROW(),"")</f>
        <v/>
      </c>
      <c r="Y237" t="str">
        <f t="shared" si="36"/>
        <v/>
      </c>
      <c r="Z237" t="str">
        <f t="shared" si="36"/>
        <v/>
      </c>
      <c r="AA237">
        <v>236</v>
      </c>
      <c r="AB237" t="str">
        <f t="shared" si="37"/>
        <v/>
      </c>
    </row>
    <row r="238" spans="1:31" ht="30" customHeight="1">
      <c r="B238" s="506"/>
      <c r="C238" s="506"/>
      <c r="D238" s="506"/>
      <c r="E238" s="506"/>
      <c r="F238" s="506"/>
      <c r="G238" s="26" t="s">
        <v>7</v>
      </c>
      <c r="H238" s="483" t="str">
        <f>$H$4</f>
        <v/>
      </c>
      <c r="I238" s="483"/>
      <c r="J238" s="483"/>
      <c r="K238" s="483"/>
      <c r="L238" s="483"/>
      <c r="M238" s="484"/>
      <c r="N238" s="73"/>
      <c r="V238" s="3" t="str">
        <f t="shared" si="38"/>
        <v/>
      </c>
      <c r="W238" t="str">
        <f>IF(AND(COUNTIF(T$2:T238,T238)=1,T238&gt;0),ROW(),"")</f>
        <v/>
      </c>
      <c r="X238" t="str">
        <f>IF(AND(COUNTIF(U$2:U238,U238)=1,U238&gt;0),ROW(),"")</f>
        <v/>
      </c>
      <c r="Y238" t="str">
        <f t="shared" si="36"/>
        <v/>
      </c>
      <c r="Z238" t="str">
        <f t="shared" si="36"/>
        <v/>
      </c>
      <c r="AA238">
        <v>237</v>
      </c>
      <c r="AB238" t="str">
        <f t="shared" si="37"/>
        <v/>
      </c>
    </row>
    <row r="239" spans="1:31" ht="24.95" customHeight="1">
      <c r="F239" s="15"/>
      <c r="G239" s="25" t="s">
        <v>8</v>
      </c>
      <c r="H239" s="485" t="str">
        <f>$H$5</f>
        <v/>
      </c>
      <c r="I239" s="485"/>
      <c r="J239" s="485"/>
      <c r="K239" s="485"/>
      <c r="L239" s="485"/>
      <c r="M239" s="486"/>
      <c r="N239" s="69"/>
      <c r="V239" s="3" t="str">
        <f t="shared" si="38"/>
        <v/>
      </c>
      <c r="W239" t="str">
        <f>IF(AND(COUNTIF(T$2:T239,T239)=1,T239&gt;0),ROW(),"")</f>
        <v/>
      </c>
      <c r="X239" t="str">
        <f>IF(AND(COUNTIF(U$2:U239,U239)=1,U239&gt;0),ROW(),"")</f>
        <v/>
      </c>
      <c r="Y239" t="str">
        <f t="shared" si="36"/>
        <v/>
      </c>
      <c r="Z239" t="str">
        <f t="shared" si="36"/>
        <v/>
      </c>
      <c r="AA239">
        <v>238</v>
      </c>
      <c r="AB239" t="str">
        <f t="shared" si="37"/>
        <v/>
      </c>
    </row>
    <row r="240" spans="1:31" ht="24.95" customHeight="1">
      <c r="F240" s="16"/>
      <c r="G240" s="23"/>
      <c r="H240" s="487"/>
      <c r="I240" s="487"/>
      <c r="J240" s="487"/>
      <c r="K240" s="487"/>
      <c r="L240" s="487"/>
      <c r="M240" s="89" t="s">
        <v>50</v>
      </c>
      <c r="N240" s="70"/>
      <c r="V240" s="3" t="str">
        <f t="shared" si="38"/>
        <v/>
      </c>
      <c r="W240" t="str">
        <f>IF(AND(COUNTIF(T$2:T240,T240)=1,T240&gt;0),ROW(),"")</f>
        <v/>
      </c>
      <c r="X240" t="str">
        <f>IF(AND(COUNTIF(U$2:U240,U240)=1,U240&gt;0),ROW(),"")</f>
        <v/>
      </c>
      <c r="Y240" t="str">
        <f t="shared" si="36"/>
        <v/>
      </c>
      <c r="Z240" t="str">
        <f t="shared" si="36"/>
        <v/>
      </c>
      <c r="AA240">
        <v>239</v>
      </c>
      <c r="AB240" t="str">
        <f t="shared" si="37"/>
        <v/>
      </c>
    </row>
    <row r="241" spans="1:31" ht="20.100000000000001" customHeight="1">
      <c r="F241" s="17"/>
      <c r="G241" s="24" t="s">
        <v>24</v>
      </c>
      <c r="H241" s="494" t="str">
        <f>$H$7</f>
        <v/>
      </c>
      <c r="I241" s="494"/>
      <c r="J241" s="494"/>
      <c r="K241" s="494"/>
      <c r="L241" s="494"/>
      <c r="M241" s="90"/>
      <c r="N241" s="71"/>
      <c r="V241" s="3" t="str">
        <f t="shared" si="38"/>
        <v/>
      </c>
      <c r="W241" t="str">
        <f>IF(AND(COUNTIF(T$2:T241,T241)=1,T241&gt;0),ROW(),"")</f>
        <v/>
      </c>
      <c r="X241" t="str">
        <f>IF(AND(COUNTIF(U$2:U241,U241)=1,U241&gt;0),ROW(),"")</f>
        <v/>
      </c>
      <c r="Y241" t="str">
        <f t="shared" si="36"/>
        <v/>
      </c>
      <c r="Z241" t="str">
        <f t="shared" si="36"/>
        <v/>
      </c>
      <c r="AA241">
        <v>240</v>
      </c>
      <c r="AB241" t="str">
        <f t="shared" si="37"/>
        <v/>
      </c>
    </row>
    <row r="242" spans="1:31" ht="20.100000000000001" customHeight="1">
      <c r="A242" s="481" t="s">
        <v>25</v>
      </c>
      <c r="B242" s="482"/>
      <c r="C242" s="97" t="str">
        <f>$C$8</f>
        <v/>
      </c>
      <c r="D242" s="10"/>
      <c r="E242" s="10"/>
      <c r="F242" s="10"/>
      <c r="G242" s="10"/>
      <c r="H242" s="10"/>
      <c r="I242" s="10"/>
      <c r="J242" s="10"/>
      <c r="K242" s="10"/>
      <c r="L242" s="10"/>
      <c r="M242" s="10"/>
      <c r="N242" s="10"/>
      <c r="R242" s="3"/>
      <c r="V242" s="3" t="str">
        <f t="shared" si="38"/>
        <v/>
      </c>
      <c r="W242" t="str">
        <f>IF(AND(COUNTIF(T$2:T242,T242)=1,T242&gt;0),ROW(),"")</f>
        <v/>
      </c>
      <c r="X242" t="str">
        <f>IF(AND(COUNTIF(U$2:U242,U242)=1,U242&gt;0),ROW(),"")</f>
        <v/>
      </c>
      <c r="Y242" t="str">
        <f t="shared" si="36"/>
        <v/>
      </c>
      <c r="Z242" t="str">
        <f t="shared" si="36"/>
        <v/>
      </c>
      <c r="AA242">
        <v>241</v>
      </c>
      <c r="AB242" t="str">
        <f t="shared" si="37"/>
        <v/>
      </c>
    </row>
    <row r="243" spans="1:31" ht="15" customHeight="1">
      <c r="A243" s="507" t="s">
        <v>29</v>
      </c>
      <c r="B243" s="508"/>
      <c r="C243" s="475" t="str">
        <f>$C$9</f>
        <v/>
      </c>
      <c r="D243" s="476"/>
      <c r="E243" s="476"/>
      <c r="F243" s="476"/>
      <c r="G243" s="476"/>
      <c r="H243" s="476"/>
      <c r="I243" s="476"/>
      <c r="J243" s="476"/>
      <c r="K243" s="476"/>
      <c r="L243" s="476"/>
      <c r="M243" s="477"/>
      <c r="N243" s="72"/>
      <c r="V243" s="3" t="str">
        <f t="shared" si="38"/>
        <v/>
      </c>
      <c r="W243" t="str">
        <f>IF(AND(COUNTIF(T$2:T243,T243)=1,T243&gt;0),ROW(),"")</f>
        <v/>
      </c>
      <c r="X243" t="str">
        <f>IF(AND(COUNTIF(U$2:U243,U243)=1,U243&gt;0),ROW(),"")</f>
        <v/>
      </c>
      <c r="Y243" t="str">
        <f t="shared" si="36"/>
        <v/>
      </c>
      <c r="Z243" t="str">
        <f t="shared" si="36"/>
        <v/>
      </c>
      <c r="AA243">
        <v>242</v>
      </c>
      <c r="AB243" t="str">
        <f t="shared" si="37"/>
        <v/>
      </c>
    </row>
    <row r="244" spans="1:31" ht="15" customHeight="1">
      <c r="A244" s="509"/>
      <c r="B244" s="510"/>
      <c r="C244" s="478"/>
      <c r="D244" s="479"/>
      <c r="E244" s="479"/>
      <c r="F244" s="479"/>
      <c r="G244" s="479"/>
      <c r="H244" s="479"/>
      <c r="I244" s="479"/>
      <c r="J244" s="479"/>
      <c r="K244" s="479"/>
      <c r="L244" s="479"/>
      <c r="M244" s="480"/>
      <c r="N244" s="72"/>
      <c r="V244" s="3" t="str">
        <f t="shared" si="38"/>
        <v/>
      </c>
      <c r="W244" t="str">
        <f>IF(AND(COUNTIF(T$2:T244,T244)=1,T244&gt;0),ROW(),"")</f>
        <v/>
      </c>
      <c r="X244" t="str">
        <f>IF(AND(COUNTIF(U$2:U244,U244)=1,U244&gt;0),ROW(),"")</f>
        <v/>
      </c>
      <c r="Y244" t="str">
        <f t="shared" si="36"/>
        <v/>
      </c>
      <c r="Z244" t="str">
        <f t="shared" si="36"/>
        <v/>
      </c>
      <c r="AA244">
        <v>243</v>
      </c>
      <c r="AB244" t="str">
        <f t="shared" si="37"/>
        <v/>
      </c>
    </row>
    <row r="245" spans="1:31" ht="15" customHeight="1">
      <c r="A245" s="4"/>
      <c r="B245" s="4"/>
      <c r="C245" s="7"/>
      <c r="D245" s="7"/>
      <c r="E245" s="7"/>
      <c r="F245" s="7"/>
      <c r="G245" s="7"/>
      <c r="H245" s="7"/>
      <c r="I245" s="7"/>
      <c r="J245" s="7"/>
      <c r="K245" s="7"/>
      <c r="L245" s="7"/>
      <c r="M245" s="9" t="s">
        <v>39</v>
      </c>
      <c r="N245" s="8"/>
      <c r="O245" s="2"/>
      <c r="P245" s="2"/>
      <c r="Q245" s="2"/>
      <c r="R245" s="2"/>
      <c r="S245" s="2"/>
      <c r="T245" s="2"/>
      <c r="U245" s="2"/>
      <c r="V245" s="3" t="str">
        <f t="shared" si="38"/>
        <v/>
      </c>
      <c r="W245" t="str">
        <f>IF(AND(COUNTIF(T$2:T245,T245)=1,T245&gt;0),ROW(),"")</f>
        <v/>
      </c>
      <c r="X245" t="str">
        <f>IF(AND(COUNTIF(U$2:U245,U245)=1,U245&gt;0),ROW(),"")</f>
        <v/>
      </c>
      <c r="Y245" t="str">
        <f t="shared" si="36"/>
        <v/>
      </c>
      <c r="Z245" t="str">
        <f t="shared" si="36"/>
        <v/>
      </c>
      <c r="AA245">
        <v>244</v>
      </c>
      <c r="AB245" t="str">
        <f t="shared" si="37"/>
        <v/>
      </c>
      <c r="AC245" s="2"/>
      <c r="AD245" s="2"/>
      <c r="AE245" s="2"/>
    </row>
    <row r="246" spans="1:31" ht="24.95" customHeight="1">
      <c r="A246" s="19" t="s">
        <v>14</v>
      </c>
      <c r="B246" s="20" t="s">
        <v>15</v>
      </c>
      <c r="C246" s="511" t="s">
        <v>5</v>
      </c>
      <c r="D246" s="512"/>
      <c r="E246" s="513" t="s">
        <v>16</v>
      </c>
      <c r="F246" s="514"/>
      <c r="G246" s="22" t="s">
        <v>4</v>
      </c>
      <c r="H246" s="22" t="s">
        <v>6</v>
      </c>
      <c r="I246" s="21" t="s">
        <v>3</v>
      </c>
      <c r="J246" s="504" t="s">
        <v>1</v>
      </c>
      <c r="K246" s="505"/>
      <c r="L246" s="48" t="s">
        <v>9</v>
      </c>
      <c r="M246" s="85" t="s">
        <v>10</v>
      </c>
      <c r="N246" s="51" t="s">
        <v>95</v>
      </c>
      <c r="O246" s="51" t="s">
        <v>49</v>
      </c>
      <c r="P246" s="51" t="s">
        <v>89</v>
      </c>
      <c r="Q246" s="51" t="s">
        <v>125</v>
      </c>
      <c r="R246" s="55" t="s">
        <v>86</v>
      </c>
      <c r="S246" s="2" t="s">
        <v>128</v>
      </c>
      <c r="T246" s="1"/>
      <c r="U246" s="1"/>
      <c r="V246" s="3" t="str">
        <f t="shared" si="38"/>
        <v/>
      </c>
      <c r="W246" t="str">
        <f>IF(AND(COUNTIF(T$2:T246,T246)=1,T246&gt;0),ROW(),"")</f>
        <v/>
      </c>
      <c r="X246" t="str">
        <f>IF(AND(COUNTIF(U$2:U246,U246)=1,U246&gt;0),ROW(),"")</f>
        <v/>
      </c>
      <c r="Y246" t="str">
        <f t="shared" si="36"/>
        <v/>
      </c>
      <c r="Z246" t="str">
        <f t="shared" si="36"/>
        <v/>
      </c>
      <c r="AA246">
        <v>245</v>
      </c>
      <c r="AB246" t="str">
        <f t="shared" si="37"/>
        <v/>
      </c>
      <c r="AC246" s="1"/>
      <c r="AD246" s="1"/>
      <c r="AE246" s="1"/>
    </row>
    <row r="247" spans="1:31" ht="21.95" customHeight="1">
      <c r="A247" s="27"/>
      <c r="B247" s="28"/>
      <c r="C247" s="492"/>
      <c r="D247" s="493"/>
      <c r="E247" s="472"/>
      <c r="F247" s="473"/>
      <c r="G247" s="57"/>
      <c r="H247" s="29"/>
      <c r="I247" s="36"/>
      <c r="J247" s="488" t="str">
        <f>IF(G247="","",CHOOSE($N$5,ROUND(G247*I247*IF(N247="",1,N247),0),ROUNDDOWN(G247*I247*IF(N247="",1,N247),0),ROUNDUP(G247*I247*IF(N247="",1,N247),0))*CHOOSE($O$5,1,1/1.08)+P247)</f>
        <v/>
      </c>
      <c r="K247" s="489"/>
      <c r="L247" s="63"/>
      <c r="M247" s="86" t="str">
        <f>IF(OR(G247="",N247=""),"",IF(N247=INT(N247),CONCATENATE(N247,"日間"),CONCATENATE(ROUND(N247,2),"ヶ月間")))</f>
        <v/>
      </c>
      <c r="N247" s="52"/>
      <c r="O247" s="52"/>
      <c r="P247" s="52"/>
      <c r="Q247" s="52"/>
      <c r="R247" s="3" t="str">
        <f>IF(ISERROR(VLOOKUP(L247,要素一覧!$A$1:$B$51,2,0)),"",VLOOKUP(L247,要素一覧!$A$1:$B$51,2,0))</f>
        <v/>
      </c>
      <c r="S247" s="3" t="str">
        <f t="shared" ref="S247:S310" si="44">IF(J247="","",IF(O247=1,G247*32.1,O247))</f>
        <v/>
      </c>
      <c r="T247" s="3" t="str">
        <f t="shared" ref="T247:T271" si="45">IF(L247="","",IF(J247=O247,"",VALUE(CONCATENATE(L247,1,IF(Q247="",0,Q247)))))</f>
        <v/>
      </c>
      <c r="U247" s="3" t="str">
        <f t="shared" ref="U247:U271" si="46">IF(AND(L247&lt;&gt;"",O247&gt;0),VALUE(CONCATENATE(L247,2,IF(Q247="",0,Q247))),"")</f>
        <v/>
      </c>
      <c r="V247" s="3" t="str">
        <f t="shared" si="38"/>
        <v/>
      </c>
      <c r="W247" t="str">
        <f>IF(AND(COUNTIF(T$2:T247,T247)=1,T247&gt;0),ROW(),"")</f>
        <v/>
      </c>
      <c r="X247" t="str">
        <f>IF(AND(COUNTIF(U$2:U247,U247)=1,U247&gt;0),ROW(),"")</f>
        <v/>
      </c>
      <c r="Y247" t="str">
        <f t="shared" si="36"/>
        <v/>
      </c>
      <c r="Z247" t="str">
        <f t="shared" si="36"/>
        <v/>
      </c>
      <c r="AA247">
        <v>246</v>
      </c>
      <c r="AB247" t="str">
        <f t="shared" si="37"/>
        <v/>
      </c>
      <c r="AC247" s="3"/>
      <c r="AD247" s="3"/>
      <c r="AE247" s="3"/>
    </row>
    <row r="248" spans="1:31" ht="21.95" customHeight="1">
      <c r="A248" s="30"/>
      <c r="B248" s="31"/>
      <c r="C248" s="470"/>
      <c r="D248" s="471"/>
      <c r="E248" s="468"/>
      <c r="F248" s="469"/>
      <c r="G248" s="58"/>
      <c r="H248" s="32"/>
      <c r="I248" s="37"/>
      <c r="J248" s="490" t="str">
        <f t="shared" ref="J248:J271" si="47">IF(G248="","",CHOOSE($N$5,ROUND(G248*I248*IF(N248="",1,N248),0),ROUNDDOWN(G248*I248*IF(N248="",1,N248),0),ROUNDUP(G248*I248*IF(N248="",1,N248),0))*CHOOSE($O$5,1,1/1.08)+P248)</f>
        <v/>
      </c>
      <c r="K248" s="491"/>
      <c r="L248" s="64"/>
      <c r="M248" s="87" t="str">
        <f t="shared" ref="M248:M271" si="48">IF(OR(G248="",N248=""),"",IF(N248=INT(N248),CONCATENATE(N248,"日間"),CONCATENATE(ROUND(N248,2),"ヶ月間")))</f>
        <v/>
      </c>
      <c r="N248" s="52"/>
      <c r="O248" s="52"/>
      <c r="P248" s="52"/>
      <c r="Q248" s="52"/>
      <c r="R248" s="3" t="str">
        <f>IF(ISERROR(VLOOKUP(L248,要素一覧!$A$1:$B$51,2,0)),"",VLOOKUP(L248,要素一覧!$A$1:$B$51,2,0))</f>
        <v/>
      </c>
      <c r="S248" s="3" t="str">
        <f t="shared" si="44"/>
        <v/>
      </c>
      <c r="T248" s="3" t="str">
        <f t="shared" si="45"/>
        <v/>
      </c>
      <c r="U248" s="3" t="str">
        <f t="shared" si="46"/>
        <v/>
      </c>
      <c r="V248" s="3" t="str">
        <f t="shared" si="38"/>
        <v/>
      </c>
      <c r="W248" t="str">
        <f>IF(AND(COUNTIF(T$2:T248,T248)=1,T248&gt;0),ROW(),"")</f>
        <v/>
      </c>
      <c r="X248" t="str">
        <f>IF(AND(COUNTIF(U$2:U248,U248)=1,U248&gt;0),ROW(),"")</f>
        <v/>
      </c>
      <c r="Y248" t="str">
        <f t="shared" si="36"/>
        <v/>
      </c>
      <c r="Z248" t="str">
        <f t="shared" si="36"/>
        <v/>
      </c>
      <c r="AA248">
        <v>247</v>
      </c>
      <c r="AB248" t="str">
        <f t="shared" si="37"/>
        <v/>
      </c>
      <c r="AC248" s="3"/>
      <c r="AD248" s="3"/>
      <c r="AE248" s="3"/>
    </row>
    <row r="249" spans="1:31" ht="21.95" customHeight="1">
      <c r="A249" s="30"/>
      <c r="B249" s="31"/>
      <c r="C249" s="470"/>
      <c r="D249" s="471"/>
      <c r="E249" s="468"/>
      <c r="F249" s="469"/>
      <c r="G249" s="58"/>
      <c r="H249" s="32"/>
      <c r="I249" s="37"/>
      <c r="J249" s="490" t="str">
        <f t="shared" si="47"/>
        <v/>
      </c>
      <c r="K249" s="491"/>
      <c r="L249" s="64"/>
      <c r="M249" s="87" t="str">
        <f t="shared" si="48"/>
        <v/>
      </c>
      <c r="N249" s="52"/>
      <c r="O249" s="52"/>
      <c r="P249" s="52"/>
      <c r="Q249" s="52"/>
      <c r="R249" s="3" t="str">
        <f>IF(ISERROR(VLOOKUP(L249,要素一覧!$A$1:$B$51,2,0)),"",VLOOKUP(L249,要素一覧!$A$1:$B$51,2,0))</f>
        <v/>
      </c>
      <c r="S249" s="3" t="str">
        <f t="shared" si="44"/>
        <v/>
      </c>
      <c r="T249" s="3" t="str">
        <f t="shared" si="45"/>
        <v/>
      </c>
      <c r="U249" s="3" t="str">
        <f t="shared" si="46"/>
        <v/>
      </c>
      <c r="V249" s="3" t="str">
        <f t="shared" si="38"/>
        <v/>
      </c>
      <c r="W249" t="str">
        <f>IF(AND(COUNTIF(T$2:T249,T249)=1,T249&gt;0),ROW(),"")</f>
        <v/>
      </c>
      <c r="X249" t="str">
        <f>IF(AND(COUNTIF(U$2:U249,U249)=1,U249&gt;0),ROW(),"")</f>
        <v/>
      </c>
      <c r="Y249" t="str">
        <f t="shared" si="36"/>
        <v/>
      </c>
      <c r="Z249" t="str">
        <f t="shared" si="36"/>
        <v/>
      </c>
      <c r="AA249">
        <v>248</v>
      </c>
      <c r="AB249" t="str">
        <f t="shared" si="37"/>
        <v/>
      </c>
      <c r="AC249" s="3"/>
      <c r="AD249" s="3"/>
      <c r="AE249" s="3"/>
    </row>
    <row r="250" spans="1:31" ht="21.95" customHeight="1">
      <c r="A250" s="30"/>
      <c r="B250" s="31"/>
      <c r="C250" s="470"/>
      <c r="D250" s="471"/>
      <c r="E250" s="468"/>
      <c r="F250" s="469"/>
      <c r="G250" s="58"/>
      <c r="H250" s="32"/>
      <c r="I250" s="37"/>
      <c r="J250" s="490" t="str">
        <f t="shared" si="47"/>
        <v/>
      </c>
      <c r="K250" s="491"/>
      <c r="L250" s="64"/>
      <c r="M250" s="87" t="str">
        <f t="shared" si="48"/>
        <v/>
      </c>
      <c r="N250" s="52"/>
      <c r="O250" s="52"/>
      <c r="P250" s="52"/>
      <c r="Q250" s="52"/>
      <c r="R250" s="3" t="str">
        <f>IF(ISERROR(VLOOKUP(L250,要素一覧!$A$1:$B$51,2,0)),"",VLOOKUP(L250,要素一覧!$A$1:$B$51,2,0))</f>
        <v/>
      </c>
      <c r="S250" s="3" t="str">
        <f t="shared" si="44"/>
        <v/>
      </c>
      <c r="T250" s="3" t="str">
        <f t="shared" si="45"/>
        <v/>
      </c>
      <c r="U250" s="3" t="str">
        <f t="shared" si="46"/>
        <v/>
      </c>
      <c r="V250" s="3" t="str">
        <f t="shared" si="38"/>
        <v/>
      </c>
      <c r="W250" t="str">
        <f>IF(AND(COUNTIF(T$2:T250,T250)=1,T250&gt;0),ROW(),"")</f>
        <v/>
      </c>
      <c r="X250" t="str">
        <f>IF(AND(COUNTIF(U$2:U250,U250)=1,U250&gt;0),ROW(),"")</f>
        <v/>
      </c>
      <c r="Y250" t="str">
        <f t="shared" si="36"/>
        <v/>
      </c>
      <c r="Z250" t="str">
        <f t="shared" si="36"/>
        <v/>
      </c>
      <c r="AA250">
        <v>249</v>
      </c>
      <c r="AB250" t="str">
        <f t="shared" si="37"/>
        <v/>
      </c>
      <c r="AC250" s="3"/>
      <c r="AD250" s="3"/>
      <c r="AE250" s="3"/>
    </row>
    <row r="251" spans="1:31" ht="21.95" customHeight="1">
      <c r="A251" s="30"/>
      <c r="B251" s="31"/>
      <c r="C251" s="470"/>
      <c r="D251" s="471"/>
      <c r="E251" s="468"/>
      <c r="F251" s="469"/>
      <c r="G251" s="58"/>
      <c r="H251" s="32"/>
      <c r="I251" s="37"/>
      <c r="J251" s="490" t="str">
        <f t="shared" si="47"/>
        <v/>
      </c>
      <c r="K251" s="491"/>
      <c r="L251" s="64"/>
      <c r="M251" s="87" t="str">
        <f t="shared" si="48"/>
        <v/>
      </c>
      <c r="N251" s="52"/>
      <c r="O251" s="52"/>
      <c r="P251" s="52"/>
      <c r="Q251" s="52"/>
      <c r="R251" s="3" t="str">
        <f>IF(ISERROR(VLOOKUP(L251,要素一覧!$A$1:$B$51,2,0)),"",VLOOKUP(L251,要素一覧!$A$1:$B$51,2,0))</f>
        <v/>
      </c>
      <c r="S251" s="3" t="str">
        <f t="shared" si="44"/>
        <v/>
      </c>
      <c r="T251" s="3" t="str">
        <f t="shared" si="45"/>
        <v/>
      </c>
      <c r="U251" s="3" t="str">
        <f t="shared" si="46"/>
        <v/>
      </c>
      <c r="V251" s="3" t="str">
        <f t="shared" si="38"/>
        <v/>
      </c>
      <c r="W251" t="str">
        <f>IF(AND(COUNTIF(T$2:T251,T251)=1,T251&gt;0),ROW(),"")</f>
        <v/>
      </c>
      <c r="X251" t="str">
        <f>IF(AND(COUNTIF(U$2:U251,U251)=1,U251&gt;0),ROW(),"")</f>
        <v/>
      </c>
      <c r="Y251" t="str">
        <f t="shared" si="36"/>
        <v/>
      </c>
      <c r="Z251" t="str">
        <f t="shared" si="36"/>
        <v/>
      </c>
      <c r="AA251">
        <v>250</v>
      </c>
      <c r="AB251" t="str">
        <f t="shared" si="37"/>
        <v/>
      </c>
      <c r="AC251" s="3"/>
      <c r="AD251" s="3"/>
      <c r="AE251" s="3"/>
    </row>
    <row r="252" spans="1:31" ht="21.95" customHeight="1">
      <c r="A252" s="30"/>
      <c r="B252" s="31"/>
      <c r="C252" s="470"/>
      <c r="D252" s="471"/>
      <c r="E252" s="468"/>
      <c r="F252" s="469"/>
      <c r="G252" s="58"/>
      <c r="H252" s="32"/>
      <c r="I252" s="37"/>
      <c r="J252" s="490" t="str">
        <f t="shared" si="47"/>
        <v/>
      </c>
      <c r="K252" s="491"/>
      <c r="L252" s="64"/>
      <c r="M252" s="87" t="str">
        <f t="shared" si="48"/>
        <v/>
      </c>
      <c r="N252" s="52"/>
      <c r="O252" s="52"/>
      <c r="P252" s="52"/>
      <c r="Q252" s="52"/>
      <c r="R252" s="3" t="str">
        <f>IF(ISERROR(VLOOKUP(L252,要素一覧!$A$1:$B$51,2,0)),"",VLOOKUP(L252,要素一覧!$A$1:$B$51,2,0))</f>
        <v/>
      </c>
      <c r="S252" s="3" t="str">
        <f t="shared" si="44"/>
        <v/>
      </c>
      <c r="T252" s="3" t="str">
        <f t="shared" si="45"/>
        <v/>
      </c>
      <c r="U252" s="3" t="str">
        <f t="shared" si="46"/>
        <v/>
      </c>
      <c r="V252" s="3" t="str">
        <f t="shared" si="38"/>
        <v/>
      </c>
      <c r="W252" t="str">
        <f>IF(AND(COUNTIF(T$2:T252,T252)=1,T252&gt;0),ROW(),"")</f>
        <v/>
      </c>
      <c r="X252" t="str">
        <f>IF(AND(COUNTIF(U$2:U252,U252)=1,U252&gt;0),ROW(),"")</f>
        <v/>
      </c>
      <c r="Y252" t="str">
        <f t="shared" si="36"/>
        <v/>
      </c>
      <c r="Z252" t="str">
        <f t="shared" si="36"/>
        <v/>
      </c>
      <c r="AA252">
        <v>251</v>
      </c>
      <c r="AB252" t="str">
        <f t="shared" si="37"/>
        <v/>
      </c>
      <c r="AC252" s="3"/>
      <c r="AD252" s="3"/>
      <c r="AE252" s="3"/>
    </row>
    <row r="253" spans="1:31" ht="21.95" customHeight="1">
      <c r="A253" s="33"/>
      <c r="B253" s="34"/>
      <c r="C253" s="470"/>
      <c r="D253" s="471"/>
      <c r="E253" s="468"/>
      <c r="F253" s="469"/>
      <c r="G253" s="58"/>
      <c r="H253" s="32"/>
      <c r="I253" s="37"/>
      <c r="J253" s="490" t="str">
        <f t="shared" si="47"/>
        <v/>
      </c>
      <c r="K253" s="491"/>
      <c r="L253" s="64"/>
      <c r="M253" s="87" t="str">
        <f t="shared" si="48"/>
        <v/>
      </c>
      <c r="N253" s="52"/>
      <c r="O253" s="52"/>
      <c r="P253" s="52"/>
      <c r="Q253" s="52"/>
      <c r="R253" s="3" t="str">
        <f>IF(ISERROR(VLOOKUP(L253,要素一覧!$A$1:$B$51,2,0)),"",VLOOKUP(L253,要素一覧!$A$1:$B$51,2,0))</f>
        <v/>
      </c>
      <c r="S253" s="3" t="str">
        <f t="shared" si="44"/>
        <v/>
      </c>
      <c r="T253" s="3" t="str">
        <f t="shared" si="45"/>
        <v/>
      </c>
      <c r="U253" s="3" t="str">
        <f t="shared" si="46"/>
        <v/>
      </c>
      <c r="V253" s="3" t="str">
        <f t="shared" si="38"/>
        <v/>
      </c>
      <c r="W253" t="str">
        <f>IF(AND(COUNTIF(T$2:T253,T253)=1,T253&gt;0),ROW(),"")</f>
        <v/>
      </c>
      <c r="X253" t="str">
        <f>IF(AND(COUNTIF(U$2:U253,U253)=1,U253&gt;0),ROW(),"")</f>
        <v/>
      </c>
      <c r="Y253" t="str">
        <f t="shared" si="36"/>
        <v/>
      </c>
      <c r="Z253" t="str">
        <f t="shared" si="36"/>
        <v/>
      </c>
      <c r="AA253">
        <v>252</v>
      </c>
      <c r="AB253" t="str">
        <f t="shared" si="37"/>
        <v/>
      </c>
      <c r="AC253" s="3"/>
      <c r="AD253" s="3"/>
      <c r="AE253" s="3"/>
    </row>
    <row r="254" spans="1:31" ht="21.95" customHeight="1">
      <c r="A254" s="30"/>
      <c r="B254" s="31"/>
      <c r="C254" s="470"/>
      <c r="D254" s="471"/>
      <c r="E254" s="468"/>
      <c r="F254" s="469"/>
      <c r="G254" s="58"/>
      <c r="H254" s="32"/>
      <c r="I254" s="37"/>
      <c r="J254" s="490" t="str">
        <f t="shared" si="47"/>
        <v/>
      </c>
      <c r="K254" s="491"/>
      <c r="L254" s="64"/>
      <c r="M254" s="87" t="str">
        <f t="shared" si="48"/>
        <v/>
      </c>
      <c r="N254" s="52"/>
      <c r="O254" s="52"/>
      <c r="P254" s="52"/>
      <c r="Q254" s="52"/>
      <c r="R254" s="3" t="str">
        <f>IF(ISERROR(VLOOKUP(L254,要素一覧!$A$1:$B$51,2,0)),"",VLOOKUP(L254,要素一覧!$A$1:$B$51,2,0))</f>
        <v/>
      </c>
      <c r="S254" s="3" t="str">
        <f t="shared" si="44"/>
        <v/>
      </c>
      <c r="T254" s="3" t="str">
        <f t="shared" si="45"/>
        <v/>
      </c>
      <c r="U254" s="3" t="str">
        <f t="shared" si="46"/>
        <v/>
      </c>
      <c r="V254" s="3" t="str">
        <f t="shared" si="38"/>
        <v/>
      </c>
      <c r="W254" t="str">
        <f>IF(AND(COUNTIF(T$2:T254,T254)=1,T254&gt;0),ROW(),"")</f>
        <v/>
      </c>
      <c r="X254" t="str">
        <f>IF(AND(COUNTIF(U$2:U254,U254)=1,U254&gt;0),ROW(),"")</f>
        <v/>
      </c>
      <c r="Y254" t="str">
        <f t="shared" si="36"/>
        <v/>
      </c>
      <c r="Z254" t="str">
        <f t="shared" si="36"/>
        <v/>
      </c>
      <c r="AA254">
        <v>253</v>
      </c>
      <c r="AB254" t="str">
        <f t="shared" si="37"/>
        <v/>
      </c>
      <c r="AC254" s="3"/>
      <c r="AD254" s="3"/>
      <c r="AE254" s="3"/>
    </row>
    <row r="255" spans="1:31" ht="21.95" customHeight="1">
      <c r="A255" s="30"/>
      <c r="B255" s="31"/>
      <c r="C255" s="470"/>
      <c r="D255" s="471"/>
      <c r="E255" s="468"/>
      <c r="F255" s="469"/>
      <c r="G255" s="58"/>
      <c r="H255" s="32"/>
      <c r="I255" s="37"/>
      <c r="J255" s="490" t="str">
        <f t="shared" si="47"/>
        <v/>
      </c>
      <c r="K255" s="491"/>
      <c r="L255" s="64"/>
      <c r="M255" s="87" t="str">
        <f t="shared" si="48"/>
        <v/>
      </c>
      <c r="N255" s="52"/>
      <c r="O255" s="52"/>
      <c r="P255" s="52"/>
      <c r="Q255" s="52"/>
      <c r="R255" s="3" t="str">
        <f>IF(ISERROR(VLOOKUP(L255,要素一覧!$A$1:$B$51,2,0)),"",VLOOKUP(L255,要素一覧!$A$1:$B$51,2,0))</f>
        <v/>
      </c>
      <c r="S255" s="3" t="str">
        <f t="shared" si="44"/>
        <v/>
      </c>
      <c r="T255" s="3" t="str">
        <f t="shared" si="45"/>
        <v/>
      </c>
      <c r="U255" s="3" t="str">
        <f t="shared" si="46"/>
        <v/>
      </c>
      <c r="V255" s="3" t="str">
        <f t="shared" si="38"/>
        <v/>
      </c>
      <c r="W255" t="str">
        <f>IF(AND(COUNTIF(T$2:T255,T255)=1,T255&gt;0),ROW(),"")</f>
        <v/>
      </c>
      <c r="X255" t="str">
        <f>IF(AND(COUNTIF(U$2:U255,U255)=1,U255&gt;0),ROW(),"")</f>
        <v/>
      </c>
      <c r="Y255" t="str">
        <f t="shared" si="36"/>
        <v/>
      </c>
      <c r="Z255" t="str">
        <f t="shared" si="36"/>
        <v/>
      </c>
      <c r="AA255">
        <v>254</v>
      </c>
      <c r="AB255" t="str">
        <f t="shared" si="37"/>
        <v/>
      </c>
      <c r="AC255" s="3"/>
      <c r="AD255" s="3"/>
      <c r="AE255" s="3"/>
    </row>
    <row r="256" spans="1:31" ht="21.95" customHeight="1">
      <c r="A256" s="30"/>
      <c r="B256" s="31"/>
      <c r="C256" s="470"/>
      <c r="D256" s="471"/>
      <c r="E256" s="468"/>
      <c r="F256" s="469"/>
      <c r="G256" s="58"/>
      <c r="H256" s="32"/>
      <c r="I256" s="37"/>
      <c r="J256" s="490" t="str">
        <f t="shared" si="47"/>
        <v/>
      </c>
      <c r="K256" s="491"/>
      <c r="L256" s="64"/>
      <c r="M256" s="87" t="str">
        <f t="shared" si="48"/>
        <v/>
      </c>
      <c r="N256" s="52"/>
      <c r="O256" s="52"/>
      <c r="P256" s="52"/>
      <c r="Q256" s="52"/>
      <c r="R256" s="3" t="str">
        <f>IF(ISERROR(VLOOKUP(L256,要素一覧!$A$1:$B$51,2,0)),"",VLOOKUP(L256,要素一覧!$A$1:$B$51,2,0))</f>
        <v/>
      </c>
      <c r="S256" s="3" t="str">
        <f t="shared" si="44"/>
        <v/>
      </c>
      <c r="T256" s="3" t="str">
        <f t="shared" si="45"/>
        <v/>
      </c>
      <c r="U256" s="3" t="str">
        <f t="shared" si="46"/>
        <v/>
      </c>
      <c r="V256" s="3" t="str">
        <f t="shared" si="38"/>
        <v/>
      </c>
      <c r="W256" t="str">
        <f>IF(AND(COUNTIF(T$2:T256,T256)=1,T256&gt;0),ROW(),"")</f>
        <v/>
      </c>
      <c r="X256" t="str">
        <f>IF(AND(COUNTIF(U$2:U256,U256)=1,U256&gt;0),ROW(),"")</f>
        <v/>
      </c>
      <c r="Y256" t="str">
        <f t="shared" si="36"/>
        <v/>
      </c>
      <c r="Z256" t="str">
        <f t="shared" si="36"/>
        <v/>
      </c>
      <c r="AA256">
        <v>255</v>
      </c>
      <c r="AB256" t="str">
        <f t="shared" si="37"/>
        <v/>
      </c>
      <c r="AC256" s="3"/>
      <c r="AD256" s="3"/>
      <c r="AE256" s="3"/>
    </row>
    <row r="257" spans="1:31" ht="21.95" customHeight="1">
      <c r="A257" s="30"/>
      <c r="B257" s="31"/>
      <c r="C257" s="470"/>
      <c r="D257" s="471"/>
      <c r="E257" s="468"/>
      <c r="F257" s="469"/>
      <c r="G257" s="58"/>
      <c r="H257" s="32"/>
      <c r="I257" s="37"/>
      <c r="J257" s="490" t="str">
        <f t="shared" si="47"/>
        <v/>
      </c>
      <c r="K257" s="491"/>
      <c r="L257" s="64"/>
      <c r="M257" s="87" t="str">
        <f t="shared" si="48"/>
        <v/>
      </c>
      <c r="N257" s="52"/>
      <c r="O257" s="52"/>
      <c r="P257" s="52"/>
      <c r="Q257" s="52"/>
      <c r="R257" s="3" t="str">
        <f>IF(ISERROR(VLOOKUP(L257,要素一覧!$A$1:$B$51,2,0)),"",VLOOKUP(L257,要素一覧!$A$1:$B$51,2,0))</f>
        <v/>
      </c>
      <c r="S257" s="3" t="str">
        <f t="shared" si="44"/>
        <v/>
      </c>
      <c r="T257" s="3" t="str">
        <f t="shared" si="45"/>
        <v/>
      </c>
      <c r="U257" s="3" t="str">
        <f t="shared" si="46"/>
        <v/>
      </c>
      <c r="V257" s="3" t="str">
        <f t="shared" si="38"/>
        <v/>
      </c>
      <c r="W257" t="str">
        <f>IF(AND(COUNTIF(T$2:T257,T257)=1,T257&gt;0),ROW(),"")</f>
        <v/>
      </c>
      <c r="X257" t="str">
        <f>IF(AND(COUNTIF(U$2:U257,U257)=1,U257&gt;0),ROW(),"")</f>
        <v/>
      </c>
      <c r="Y257" t="str">
        <f t="shared" si="36"/>
        <v/>
      </c>
      <c r="Z257" t="str">
        <f t="shared" si="36"/>
        <v/>
      </c>
      <c r="AA257">
        <v>256</v>
      </c>
      <c r="AB257" t="str">
        <f t="shared" si="37"/>
        <v/>
      </c>
      <c r="AC257" s="3"/>
      <c r="AD257" s="3"/>
      <c r="AE257" s="3"/>
    </row>
    <row r="258" spans="1:31" ht="21.95" customHeight="1">
      <c r="A258" s="30"/>
      <c r="B258" s="31"/>
      <c r="C258" s="470"/>
      <c r="D258" s="471"/>
      <c r="E258" s="468"/>
      <c r="F258" s="469"/>
      <c r="G258" s="58"/>
      <c r="H258" s="32"/>
      <c r="I258" s="37"/>
      <c r="J258" s="490" t="str">
        <f t="shared" si="47"/>
        <v/>
      </c>
      <c r="K258" s="491"/>
      <c r="L258" s="64"/>
      <c r="M258" s="87" t="str">
        <f t="shared" si="48"/>
        <v/>
      </c>
      <c r="N258" s="52"/>
      <c r="O258" s="52"/>
      <c r="P258" s="52"/>
      <c r="Q258" s="52"/>
      <c r="R258" s="3" t="str">
        <f>IF(ISERROR(VLOOKUP(L258,要素一覧!$A$1:$B$51,2,0)),"",VLOOKUP(L258,要素一覧!$A$1:$B$51,2,0))</f>
        <v/>
      </c>
      <c r="S258" s="3" t="str">
        <f t="shared" si="44"/>
        <v/>
      </c>
      <c r="T258" s="3" t="str">
        <f t="shared" si="45"/>
        <v/>
      </c>
      <c r="U258" s="3" t="str">
        <f t="shared" si="46"/>
        <v/>
      </c>
      <c r="V258" s="3" t="str">
        <f t="shared" si="38"/>
        <v/>
      </c>
      <c r="W258" t="str">
        <f>IF(AND(COUNTIF(T$2:T258,T258)=1,T258&gt;0),ROW(),"")</f>
        <v/>
      </c>
      <c r="X258" t="str">
        <f>IF(AND(COUNTIF(U$2:U258,U258)=1,U258&gt;0),ROW(),"")</f>
        <v/>
      </c>
      <c r="Y258" t="str">
        <f t="shared" ref="Y258:Z321" si="49">IF(COUNT(W:W)&lt;ROW(T257),"",INDEX(T:T,SMALL(W:W,ROW(T257))))</f>
        <v/>
      </c>
      <c r="Z258" t="str">
        <f t="shared" si="49"/>
        <v/>
      </c>
      <c r="AA258">
        <v>257</v>
      </c>
      <c r="AB258" t="str">
        <f t="shared" si="37"/>
        <v/>
      </c>
      <c r="AC258" s="3"/>
      <c r="AD258" s="3"/>
      <c r="AE258" s="3"/>
    </row>
    <row r="259" spans="1:31" ht="21.95" customHeight="1">
      <c r="A259" s="30"/>
      <c r="B259" s="31"/>
      <c r="C259" s="470"/>
      <c r="D259" s="471"/>
      <c r="E259" s="468"/>
      <c r="F259" s="469"/>
      <c r="G259" s="58"/>
      <c r="H259" s="32"/>
      <c r="I259" s="37"/>
      <c r="J259" s="490" t="str">
        <f t="shared" si="47"/>
        <v/>
      </c>
      <c r="K259" s="491"/>
      <c r="L259" s="64"/>
      <c r="M259" s="87" t="str">
        <f t="shared" si="48"/>
        <v/>
      </c>
      <c r="N259" s="52"/>
      <c r="O259" s="52"/>
      <c r="P259" s="52"/>
      <c r="Q259" s="52"/>
      <c r="R259" s="3" t="str">
        <f>IF(ISERROR(VLOOKUP(L259,要素一覧!$A$1:$B$51,2,0)),"",VLOOKUP(L259,要素一覧!$A$1:$B$51,2,0))</f>
        <v/>
      </c>
      <c r="S259" s="3" t="str">
        <f t="shared" si="44"/>
        <v/>
      </c>
      <c r="T259" s="3" t="str">
        <f t="shared" si="45"/>
        <v/>
      </c>
      <c r="U259" s="3" t="str">
        <f t="shared" si="46"/>
        <v/>
      </c>
      <c r="V259" s="3" t="str">
        <f t="shared" si="38"/>
        <v/>
      </c>
      <c r="W259" t="str">
        <f>IF(AND(COUNTIF(T$2:T259,T259)=1,T259&gt;0),ROW(),"")</f>
        <v/>
      </c>
      <c r="X259" t="str">
        <f>IF(AND(COUNTIF(U$2:U259,U259)=1,U259&gt;0),ROW(),"")</f>
        <v/>
      </c>
      <c r="Y259" t="str">
        <f t="shared" si="49"/>
        <v/>
      </c>
      <c r="Z259" t="str">
        <f t="shared" si="49"/>
        <v/>
      </c>
      <c r="AA259">
        <v>258</v>
      </c>
      <c r="AB259" t="str">
        <f t="shared" ref="AB259:AB322" si="50">IF(ISERROR(SMALL(Y:Z,AA259)),"",SMALL(Y:Z,AA259))</f>
        <v/>
      </c>
      <c r="AC259" s="3"/>
      <c r="AD259" s="3"/>
      <c r="AE259" s="3"/>
    </row>
    <row r="260" spans="1:31" ht="21.95" customHeight="1">
      <c r="A260" s="30"/>
      <c r="B260" s="31"/>
      <c r="C260" s="496"/>
      <c r="D260" s="497"/>
      <c r="E260" s="468"/>
      <c r="F260" s="469"/>
      <c r="G260" s="58"/>
      <c r="H260" s="32"/>
      <c r="I260" s="37"/>
      <c r="J260" s="490" t="str">
        <f t="shared" si="47"/>
        <v/>
      </c>
      <c r="K260" s="491"/>
      <c r="L260" s="64"/>
      <c r="M260" s="87" t="str">
        <f t="shared" si="48"/>
        <v/>
      </c>
      <c r="N260" s="52"/>
      <c r="O260" s="52"/>
      <c r="P260" s="52"/>
      <c r="Q260" s="52"/>
      <c r="R260" s="3" t="str">
        <f>IF(ISERROR(VLOOKUP(L260,要素一覧!$A$1:$B$51,2,0)),"",VLOOKUP(L260,要素一覧!$A$1:$B$51,2,0))</f>
        <v/>
      </c>
      <c r="S260" s="3" t="str">
        <f t="shared" si="44"/>
        <v/>
      </c>
      <c r="T260" s="3" t="str">
        <f t="shared" si="45"/>
        <v/>
      </c>
      <c r="U260" s="3" t="str">
        <f t="shared" si="46"/>
        <v/>
      </c>
      <c r="V260" s="3" t="str">
        <f t="shared" si="38"/>
        <v/>
      </c>
      <c r="W260" t="str">
        <f>IF(AND(COUNTIF(T$2:T260,T260)=1,T260&gt;0),ROW(),"")</f>
        <v/>
      </c>
      <c r="X260" t="str">
        <f>IF(AND(COUNTIF(U$2:U260,U260)=1,U260&gt;0),ROW(),"")</f>
        <v/>
      </c>
      <c r="Y260" t="str">
        <f t="shared" si="49"/>
        <v/>
      </c>
      <c r="Z260" t="str">
        <f t="shared" si="49"/>
        <v/>
      </c>
      <c r="AA260">
        <v>259</v>
      </c>
      <c r="AB260" t="str">
        <f t="shared" si="50"/>
        <v/>
      </c>
      <c r="AC260" s="3"/>
      <c r="AD260" s="3"/>
      <c r="AE260" s="3"/>
    </row>
    <row r="261" spans="1:31" ht="21.95" customHeight="1">
      <c r="A261" s="30"/>
      <c r="B261" s="31"/>
      <c r="C261" s="496"/>
      <c r="D261" s="497"/>
      <c r="E261" s="468"/>
      <c r="F261" s="469"/>
      <c r="G261" s="58"/>
      <c r="H261" s="32"/>
      <c r="I261" s="38"/>
      <c r="J261" s="490" t="str">
        <f t="shared" si="47"/>
        <v/>
      </c>
      <c r="K261" s="491"/>
      <c r="L261" s="64"/>
      <c r="M261" s="87" t="str">
        <f t="shared" si="48"/>
        <v/>
      </c>
      <c r="N261" s="52"/>
      <c r="O261" s="52"/>
      <c r="P261" s="52"/>
      <c r="Q261" s="52"/>
      <c r="R261" s="3" t="str">
        <f>IF(ISERROR(VLOOKUP(L261,要素一覧!$A$1:$B$51,2,0)),"",VLOOKUP(L261,要素一覧!$A$1:$B$51,2,0))</f>
        <v/>
      </c>
      <c r="S261" s="3" t="str">
        <f t="shared" si="44"/>
        <v/>
      </c>
      <c r="T261" s="3" t="str">
        <f t="shared" si="45"/>
        <v/>
      </c>
      <c r="U261" s="3" t="str">
        <f t="shared" si="46"/>
        <v/>
      </c>
      <c r="V261" s="3" t="str">
        <f t="shared" si="38"/>
        <v/>
      </c>
      <c r="W261" t="str">
        <f>IF(AND(COUNTIF(T$2:T261,T261)=1,T261&gt;0),ROW(),"")</f>
        <v/>
      </c>
      <c r="X261" t="str">
        <f>IF(AND(COUNTIF(U$2:U261,U261)=1,U261&gt;0),ROW(),"")</f>
        <v/>
      </c>
      <c r="Y261" t="str">
        <f t="shared" si="49"/>
        <v/>
      </c>
      <c r="Z261" t="str">
        <f t="shared" si="49"/>
        <v/>
      </c>
      <c r="AA261">
        <v>260</v>
      </c>
      <c r="AB261" t="str">
        <f t="shared" si="50"/>
        <v/>
      </c>
      <c r="AC261" s="3"/>
      <c r="AD261" s="3"/>
      <c r="AE261" s="3"/>
    </row>
    <row r="262" spans="1:31" ht="21.95" customHeight="1">
      <c r="A262" s="30"/>
      <c r="B262" s="31"/>
      <c r="C262" s="496"/>
      <c r="D262" s="497"/>
      <c r="E262" s="468"/>
      <c r="F262" s="469"/>
      <c r="G262" s="58"/>
      <c r="H262" s="32"/>
      <c r="I262" s="38"/>
      <c r="J262" s="490" t="str">
        <f t="shared" si="47"/>
        <v/>
      </c>
      <c r="K262" s="491"/>
      <c r="L262" s="64"/>
      <c r="M262" s="87" t="str">
        <f t="shared" si="48"/>
        <v/>
      </c>
      <c r="N262" s="52"/>
      <c r="O262" s="52"/>
      <c r="P262" s="52"/>
      <c r="Q262" s="52"/>
      <c r="R262" s="3" t="str">
        <f>IF(ISERROR(VLOOKUP(L262,要素一覧!$A$1:$B$51,2,0)),"",VLOOKUP(L262,要素一覧!$A$1:$B$51,2,0))</f>
        <v/>
      </c>
      <c r="S262" s="3" t="str">
        <f t="shared" si="44"/>
        <v/>
      </c>
      <c r="T262" s="3" t="str">
        <f t="shared" si="45"/>
        <v/>
      </c>
      <c r="U262" s="3" t="str">
        <f t="shared" si="46"/>
        <v/>
      </c>
      <c r="V262" s="3" t="str">
        <f t="shared" si="38"/>
        <v/>
      </c>
      <c r="W262" t="str">
        <f>IF(AND(COUNTIF(T$2:T262,T262)=1,T262&gt;0),ROW(),"")</f>
        <v/>
      </c>
      <c r="X262" t="str">
        <f>IF(AND(COUNTIF(U$2:U262,U262)=1,U262&gt;0),ROW(),"")</f>
        <v/>
      </c>
      <c r="Y262" t="str">
        <f t="shared" si="49"/>
        <v/>
      </c>
      <c r="Z262" t="str">
        <f t="shared" si="49"/>
        <v/>
      </c>
      <c r="AA262">
        <v>261</v>
      </c>
      <c r="AB262" t="str">
        <f t="shared" si="50"/>
        <v/>
      </c>
      <c r="AC262" s="3"/>
      <c r="AD262" s="3"/>
      <c r="AE262" s="3"/>
    </row>
    <row r="263" spans="1:31" ht="21.95" customHeight="1">
      <c r="A263" s="30"/>
      <c r="B263" s="31"/>
      <c r="C263" s="496"/>
      <c r="D263" s="497"/>
      <c r="E263" s="468"/>
      <c r="F263" s="469"/>
      <c r="G263" s="58"/>
      <c r="H263" s="32"/>
      <c r="I263" s="38"/>
      <c r="J263" s="490" t="str">
        <f t="shared" si="47"/>
        <v/>
      </c>
      <c r="K263" s="491"/>
      <c r="L263" s="64"/>
      <c r="M263" s="87" t="str">
        <f t="shared" si="48"/>
        <v/>
      </c>
      <c r="N263" s="52"/>
      <c r="O263" s="52"/>
      <c r="P263" s="52"/>
      <c r="Q263" s="52"/>
      <c r="R263" s="3" t="str">
        <f>IF(ISERROR(VLOOKUP(L263,要素一覧!$A$1:$B$51,2,0)),"",VLOOKUP(L263,要素一覧!$A$1:$B$51,2,0))</f>
        <v/>
      </c>
      <c r="S263" s="3" t="str">
        <f t="shared" si="44"/>
        <v/>
      </c>
      <c r="T263" s="3" t="str">
        <f t="shared" si="45"/>
        <v/>
      </c>
      <c r="U263" s="3" t="str">
        <f t="shared" si="46"/>
        <v/>
      </c>
      <c r="V263" s="3" t="str">
        <f t="shared" si="38"/>
        <v/>
      </c>
      <c r="W263" t="str">
        <f>IF(AND(COUNTIF(T$2:T263,T263)=1,T263&gt;0),ROW(),"")</f>
        <v/>
      </c>
      <c r="X263" t="str">
        <f>IF(AND(COUNTIF(U$2:U263,U263)=1,U263&gt;0),ROW(),"")</f>
        <v/>
      </c>
      <c r="Y263" t="str">
        <f t="shared" si="49"/>
        <v/>
      </c>
      <c r="Z263" t="str">
        <f t="shared" si="49"/>
        <v/>
      </c>
      <c r="AA263">
        <v>262</v>
      </c>
      <c r="AB263" t="str">
        <f t="shared" si="50"/>
        <v/>
      </c>
      <c r="AC263" s="3"/>
      <c r="AD263" s="3"/>
      <c r="AE263" s="3"/>
    </row>
    <row r="264" spans="1:31" ht="21.95" customHeight="1">
      <c r="A264" s="30"/>
      <c r="B264" s="31"/>
      <c r="C264" s="496"/>
      <c r="D264" s="497"/>
      <c r="E264" s="468"/>
      <c r="F264" s="469"/>
      <c r="G264" s="58"/>
      <c r="H264" s="32"/>
      <c r="I264" s="38"/>
      <c r="J264" s="490" t="str">
        <f t="shared" si="47"/>
        <v/>
      </c>
      <c r="K264" s="491"/>
      <c r="L264" s="64"/>
      <c r="M264" s="87" t="str">
        <f t="shared" si="48"/>
        <v/>
      </c>
      <c r="N264" s="52"/>
      <c r="O264" s="52"/>
      <c r="P264" s="52"/>
      <c r="Q264" s="52"/>
      <c r="R264" s="3" t="str">
        <f>IF(ISERROR(VLOOKUP(L264,要素一覧!$A$1:$B$51,2,0)),"",VLOOKUP(L264,要素一覧!$A$1:$B$51,2,0))</f>
        <v/>
      </c>
      <c r="S264" s="3" t="str">
        <f t="shared" si="44"/>
        <v/>
      </c>
      <c r="T264" s="3" t="str">
        <f t="shared" si="45"/>
        <v/>
      </c>
      <c r="U264" s="3" t="str">
        <f t="shared" si="46"/>
        <v/>
      </c>
      <c r="V264" s="3" t="str">
        <f t="shared" si="38"/>
        <v/>
      </c>
      <c r="W264" t="str">
        <f>IF(AND(COUNTIF(T$2:T264,T264)=1,T264&gt;0),ROW(),"")</f>
        <v/>
      </c>
      <c r="X264" t="str">
        <f>IF(AND(COUNTIF(U$2:U264,U264)=1,U264&gt;0),ROW(),"")</f>
        <v/>
      </c>
      <c r="Y264" t="str">
        <f t="shared" si="49"/>
        <v/>
      </c>
      <c r="Z264" t="str">
        <f t="shared" si="49"/>
        <v/>
      </c>
      <c r="AA264">
        <v>263</v>
      </c>
      <c r="AB264" t="str">
        <f t="shared" si="50"/>
        <v/>
      </c>
      <c r="AC264" s="3"/>
      <c r="AD264" s="3"/>
      <c r="AE264" s="3"/>
    </row>
    <row r="265" spans="1:31" ht="21.95" customHeight="1">
      <c r="A265" s="30"/>
      <c r="B265" s="31"/>
      <c r="C265" s="496"/>
      <c r="D265" s="497"/>
      <c r="E265" s="468"/>
      <c r="F265" s="469"/>
      <c r="G265" s="58"/>
      <c r="H265" s="32"/>
      <c r="I265" s="38"/>
      <c r="J265" s="490" t="str">
        <f t="shared" si="47"/>
        <v/>
      </c>
      <c r="K265" s="491"/>
      <c r="L265" s="64"/>
      <c r="M265" s="87" t="str">
        <f t="shared" si="48"/>
        <v/>
      </c>
      <c r="N265" s="52"/>
      <c r="O265" s="52"/>
      <c r="P265" s="52"/>
      <c r="Q265" s="52"/>
      <c r="R265" s="3" t="str">
        <f>IF(ISERROR(VLOOKUP(L265,要素一覧!$A$1:$B$51,2,0)),"",VLOOKUP(L265,要素一覧!$A$1:$B$51,2,0))</f>
        <v/>
      </c>
      <c r="S265" s="3" t="str">
        <f t="shared" si="44"/>
        <v/>
      </c>
      <c r="T265" s="3" t="str">
        <f t="shared" si="45"/>
        <v/>
      </c>
      <c r="U265" s="3" t="str">
        <f t="shared" si="46"/>
        <v/>
      </c>
      <c r="V265" s="3" t="str">
        <f t="shared" si="38"/>
        <v/>
      </c>
      <c r="W265" t="str">
        <f>IF(AND(COUNTIF(T$2:T265,T265)=1,T265&gt;0),ROW(),"")</f>
        <v/>
      </c>
      <c r="X265" t="str">
        <f>IF(AND(COUNTIF(U$2:U265,U265)=1,U265&gt;0),ROW(),"")</f>
        <v/>
      </c>
      <c r="Y265" t="str">
        <f t="shared" si="49"/>
        <v/>
      </c>
      <c r="Z265" t="str">
        <f t="shared" si="49"/>
        <v/>
      </c>
      <c r="AA265">
        <v>264</v>
      </c>
      <c r="AB265" t="str">
        <f t="shared" si="50"/>
        <v/>
      </c>
      <c r="AC265" s="3"/>
      <c r="AD265" s="3"/>
      <c r="AE265" s="3"/>
    </row>
    <row r="266" spans="1:31" ht="21.95" customHeight="1">
      <c r="A266" s="30"/>
      <c r="B266" s="31"/>
      <c r="C266" s="496"/>
      <c r="D266" s="497"/>
      <c r="E266" s="468"/>
      <c r="F266" s="469"/>
      <c r="G266" s="58"/>
      <c r="H266" s="32"/>
      <c r="I266" s="38"/>
      <c r="J266" s="490" t="str">
        <f t="shared" si="47"/>
        <v/>
      </c>
      <c r="K266" s="491"/>
      <c r="L266" s="64"/>
      <c r="M266" s="87" t="str">
        <f t="shared" si="48"/>
        <v/>
      </c>
      <c r="N266" s="52"/>
      <c r="O266" s="52"/>
      <c r="P266" s="52"/>
      <c r="Q266" s="52"/>
      <c r="R266" s="3" t="str">
        <f>IF(ISERROR(VLOOKUP(L266,要素一覧!$A$1:$B$51,2,0)),"",VLOOKUP(L266,要素一覧!$A$1:$B$51,2,0))</f>
        <v/>
      </c>
      <c r="S266" s="3" t="str">
        <f t="shared" si="44"/>
        <v/>
      </c>
      <c r="T266" s="3" t="str">
        <f t="shared" si="45"/>
        <v/>
      </c>
      <c r="U266" s="3" t="str">
        <f t="shared" si="46"/>
        <v/>
      </c>
      <c r="V266" s="3" t="str">
        <f t="shared" si="38"/>
        <v/>
      </c>
      <c r="W266" t="str">
        <f>IF(AND(COUNTIF(T$2:T266,T266)=1,T266&gt;0),ROW(),"")</f>
        <v/>
      </c>
      <c r="X266" t="str">
        <f>IF(AND(COUNTIF(U$2:U266,U266)=1,U266&gt;0),ROW(),"")</f>
        <v/>
      </c>
      <c r="Y266" t="str">
        <f t="shared" si="49"/>
        <v/>
      </c>
      <c r="Z266" t="str">
        <f t="shared" si="49"/>
        <v/>
      </c>
      <c r="AA266">
        <v>265</v>
      </c>
      <c r="AB266" t="str">
        <f t="shared" si="50"/>
        <v/>
      </c>
      <c r="AC266" s="3"/>
      <c r="AD266" s="3"/>
      <c r="AE266" s="3"/>
    </row>
    <row r="267" spans="1:31" ht="21.95" customHeight="1">
      <c r="A267" s="30"/>
      <c r="B267" s="31"/>
      <c r="C267" s="496"/>
      <c r="D267" s="497"/>
      <c r="E267" s="468"/>
      <c r="F267" s="469"/>
      <c r="G267" s="58"/>
      <c r="H267" s="32"/>
      <c r="I267" s="38"/>
      <c r="J267" s="490" t="str">
        <f t="shared" si="47"/>
        <v/>
      </c>
      <c r="K267" s="491"/>
      <c r="L267" s="64"/>
      <c r="M267" s="87" t="str">
        <f t="shared" si="48"/>
        <v/>
      </c>
      <c r="N267" s="52"/>
      <c r="O267" s="52"/>
      <c r="P267" s="52"/>
      <c r="Q267" s="52"/>
      <c r="R267" s="3" t="str">
        <f>IF(ISERROR(VLOOKUP(L267,要素一覧!$A$1:$B$51,2,0)),"",VLOOKUP(L267,要素一覧!$A$1:$B$51,2,0))</f>
        <v/>
      </c>
      <c r="S267" s="3" t="str">
        <f t="shared" si="44"/>
        <v/>
      </c>
      <c r="T267" s="3" t="str">
        <f t="shared" si="45"/>
        <v/>
      </c>
      <c r="U267" s="3" t="str">
        <f t="shared" si="46"/>
        <v/>
      </c>
      <c r="V267" s="3" t="str">
        <f t="shared" si="38"/>
        <v/>
      </c>
      <c r="W267" t="str">
        <f>IF(AND(COUNTIF(T$2:T267,T267)=1,T267&gt;0),ROW(),"")</f>
        <v/>
      </c>
      <c r="X267" t="str">
        <f>IF(AND(COUNTIF(U$2:U267,U267)=1,U267&gt;0),ROW(),"")</f>
        <v/>
      </c>
      <c r="Y267" t="str">
        <f t="shared" si="49"/>
        <v/>
      </c>
      <c r="Z267" t="str">
        <f t="shared" si="49"/>
        <v/>
      </c>
      <c r="AA267">
        <v>266</v>
      </c>
      <c r="AB267" t="str">
        <f t="shared" si="50"/>
        <v/>
      </c>
      <c r="AC267" s="3"/>
      <c r="AD267" s="3"/>
      <c r="AE267" s="3"/>
    </row>
    <row r="268" spans="1:31" ht="21.95" customHeight="1">
      <c r="A268" s="30"/>
      <c r="B268" s="31"/>
      <c r="C268" s="496"/>
      <c r="D268" s="497"/>
      <c r="E268" s="468"/>
      <c r="F268" s="469"/>
      <c r="G268" s="58"/>
      <c r="H268" s="32"/>
      <c r="I268" s="38"/>
      <c r="J268" s="490" t="str">
        <f t="shared" si="47"/>
        <v/>
      </c>
      <c r="K268" s="491"/>
      <c r="L268" s="64"/>
      <c r="M268" s="87" t="str">
        <f t="shared" si="48"/>
        <v/>
      </c>
      <c r="N268" s="52"/>
      <c r="O268" s="52"/>
      <c r="P268" s="52"/>
      <c r="Q268" s="52"/>
      <c r="R268" s="3" t="str">
        <f>IF(ISERROR(VLOOKUP(L268,要素一覧!$A$1:$B$51,2,0)),"",VLOOKUP(L268,要素一覧!$A$1:$B$51,2,0))</f>
        <v/>
      </c>
      <c r="S268" s="3" t="str">
        <f t="shared" si="44"/>
        <v/>
      </c>
      <c r="T268" s="3" t="str">
        <f t="shared" si="45"/>
        <v/>
      </c>
      <c r="U268" s="3" t="str">
        <f t="shared" si="46"/>
        <v/>
      </c>
      <c r="V268" s="3" t="str">
        <f t="shared" si="38"/>
        <v/>
      </c>
      <c r="W268" t="str">
        <f>IF(AND(COUNTIF(T$2:T268,T268)=1,T268&gt;0),ROW(),"")</f>
        <v/>
      </c>
      <c r="X268" t="str">
        <f>IF(AND(COUNTIF(U$2:U268,U268)=1,U268&gt;0),ROW(),"")</f>
        <v/>
      </c>
      <c r="Y268" t="str">
        <f t="shared" si="49"/>
        <v/>
      </c>
      <c r="Z268" t="str">
        <f t="shared" si="49"/>
        <v/>
      </c>
      <c r="AA268">
        <v>267</v>
      </c>
      <c r="AB268" t="str">
        <f t="shared" si="50"/>
        <v/>
      </c>
      <c r="AC268" s="3"/>
      <c r="AD268" s="3"/>
      <c r="AE268" s="3"/>
    </row>
    <row r="269" spans="1:31" ht="21.95" customHeight="1">
      <c r="A269" s="30"/>
      <c r="B269" s="31"/>
      <c r="C269" s="496"/>
      <c r="D269" s="497"/>
      <c r="E269" s="468"/>
      <c r="F269" s="469"/>
      <c r="G269" s="58"/>
      <c r="H269" s="32"/>
      <c r="I269" s="38"/>
      <c r="J269" s="490" t="str">
        <f t="shared" si="47"/>
        <v/>
      </c>
      <c r="K269" s="491"/>
      <c r="L269" s="64"/>
      <c r="M269" s="87" t="str">
        <f t="shared" si="48"/>
        <v/>
      </c>
      <c r="N269" s="52"/>
      <c r="O269" s="52"/>
      <c r="P269" s="52"/>
      <c r="Q269" s="52"/>
      <c r="R269" s="3" t="str">
        <f>IF(ISERROR(VLOOKUP(L269,要素一覧!$A$1:$B$51,2,0)),"",VLOOKUP(L269,要素一覧!$A$1:$B$51,2,0))</f>
        <v/>
      </c>
      <c r="S269" s="3" t="str">
        <f t="shared" si="44"/>
        <v/>
      </c>
      <c r="T269" s="3" t="str">
        <f t="shared" si="45"/>
        <v/>
      </c>
      <c r="U269" s="3" t="str">
        <f t="shared" si="46"/>
        <v/>
      </c>
      <c r="V269" s="3" t="str">
        <f t="shared" si="38"/>
        <v/>
      </c>
      <c r="W269" t="str">
        <f>IF(AND(COUNTIF(T$2:T269,T269)=1,T269&gt;0),ROW(),"")</f>
        <v/>
      </c>
      <c r="X269" t="str">
        <f>IF(AND(COUNTIF(U$2:U269,U269)=1,U269&gt;0),ROW(),"")</f>
        <v/>
      </c>
      <c r="Y269" t="str">
        <f t="shared" si="49"/>
        <v/>
      </c>
      <c r="Z269" t="str">
        <f t="shared" si="49"/>
        <v/>
      </c>
      <c r="AA269">
        <v>268</v>
      </c>
      <c r="AB269" t="str">
        <f t="shared" si="50"/>
        <v/>
      </c>
      <c r="AC269" s="3"/>
      <c r="AD269" s="3"/>
      <c r="AE269" s="3"/>
    </row>
    <row r="270" spans="1:31" ht="21.95" customHeight="1">
      <c r="A270" s="30"/>
      <c r="B270" s="31"/>
      <c r="C270" s="496"/>
      <c r="D270" s="497"/>
      <c r="E270" s="468"/>
      <c r="F270" s="469"/>
      <c r="G270" s="58"/>
      <c r="H270" s="32"/>
      <c r="I270" s="38"/>
      <c r="J270" s="490" t="str">
        <f t="shared" si="47"/>
        <v/>
      </c>
      <c r="K270" s="491"/>
      <c r="L270" s="64"/>
      <c r="M270" s="87" t="str">
        <f t="shared" si="48"/>
        <v/>
      </c>
      <c r="N270" s="52"/>
      <c r="O270" s="52"/>
      <c r="P270" s="52"/>
      <c r="Q270" s="52"/>
      <c r="R270" s="3" t="str">
        <f>IF(ISERROR(VLOOKUP(L270,要素一覧!$A$1:$B$51,2,0)),"",VLOOKUP(L270,要素一覧!$A$1:$B$51,2,0))</f>
        <v/>
      </c>
      <c r="S270" s="3" t="str">
        <f t="shared" si="44"/>
        <v/>
      </c>
      <c r="T270" s="3" t="str">
        <f t="shared" si="45"/>
        <v/>
      </c>
      <c r="U270" s="3" t="str">
        <f t="shared" si="46"/>
        <v/>
      </c>
      <c r="V270" s="3" t="str">
        <f t="shared" ref="V270:V333" si="51">IFERROR(IF(T270="",VALUE(CONCATENATE(LEFT(U270,3),RIGHT(U270,1))),VALUE(CONCATENATE(LEFT(T270,3),RIGHT(T270,1)))),"")</f>
        <v/>
      </c>
      <c r="W270" t="str">
        <f>IF(AND(COUNTIF(T$2:T270,T270)=1,T270&gt;0),ROW(),"")</f>
        <v/>
      </c>
      <c r="X270" t="str">
        <f>IF(AND(COUNTIF(U$2:U270,U270)=1,U270&gt;0),ROW(),"")</f>
        <v/>
      </c>
      <c r="Y270" t="str">
        <f t="shared" si="49"/>
        <v/>
      </c>
      <c r="Z270" t="str">
        <f t="shared" si="49"/>
        <v/>
      </c>
      <c r="AA270">
        <v>269</v>
      </c>
      <c r="AB270" t="str">
        <f t="shared" si="50"/>
        <v/>
      </c>
      <c r="AC270" s="3"/>
      <c r="AD270" s="3"/>
      <c r="AE270" s="3"/>
    </row>
    <row r="271" spans="1:31" ht="21.95" customHeight="1" thickBot="1">
      <c r="A271" s="30"/>
      <c r="B271" s="31"/>
      <c r="C271" s="496"/>
      <c r="D271" s="497"/>
      <c r="E271" s="468"/>
      <c r="F271" s="469"/>
      <c r="G271" s="59"/>
      <c r="H271" s="35"/>
      <c r="I271" s="39"/>
      <c r="J271" s="501" t="str">
        <f t="shared" si="47"/>
        <v/>
      </c>
      <c r="K271" s="502"/>
      <c r="L271" s="64"/>
      <c r="M271" s="88" t="str">
        <f t="shared" si="48"/>
        <v/>
      </c>
      <c r="N271" s="52"/>
      <c r="O271" s="52"/>
      <c r="P271" s="52"/>
      <c r="Q271" s="52"/>
      <c r="R271" s="3" t="str">
        <f>IF(ISERROR(VLOOKUP(L271,要素一覧!$A$1:$B$51,2,0)),"",VLOOKUP(L271,要素一覧!$A$1:$B$51,2,0))</f>
        <v/>
      </c>
      <c r="S271" s="3" t="str">
        <f t="shared" si="44"/>
        <v/>
      </c>
      <c r="T271" s="3" t="str">
        <f t="shared" si="45"/>
        <v/>
      </c>
      <c r="U271" s="3" t="str">
        <f t="shared" si="46"/>
        <v/>
      </c>
      <c r="V271" s="3" t="str">
        <f t="shared" si="51"/>
        <v/>
      </c>
      <c r="W271" t="str">
        <f>IF(AND(COUNTIF(T$2:T271,T271)=1,T271&gt;0),ROW(),"")</f>
        <v/>
      </c>
      <c r="X271" t="str">
        <f>IF(AND(COUNTIF(U$2:U271,U271)=1,U271&gt;0),ROW(),"")</f>
        <v/>
      </c>
      <c r="Y271" t="str">
        <f t="shared" si="49"/>
        <v/>
      </c>
      <c r="Z271" t="str">
        <f t="shared" si="49"/>
        <v/>
      </c>
      <c r="AA271">
        <v>270</v>
      </c>
      <c r="AB271" t="str">
        <f t="shared" si="50"/>
        <v/>
      </c>
      <c r="AC271" s="3"/>
      <c r="AD271" s="3"/>
      <c r="AE271" s="3"/>
    </row>
    <row r="272" spans="1:31" ht="24.95" customHeight="1" thickBot="1">
      <c r="A272" s="5"/>
      <c r="B272" s="5"/>
      <c r="C272" s="5"/>
      <c r="D272" s="5"/>
      <c r="E272" s="5"/>
      <c r="F272" s="5"/>
      <c r="G272" s="12"/>
      <c r="H272" s="6"/>
      <c r="I272" s="11" t="s">
        <v>2</v>
      </c>
      <c r="J272" s="498">
        <f>SUM(J247:K271)</f>
        <v>0</v>
      </c>
      <c r="K272" s="499"/>
      <c r="L272" s="49"/>
      <c r="M272" s="5"/>
      <c r="N272" s="4"/>
      <c r="O272" s="13">
        <f>SUM(S247:S271)</f>
        <v>0</v>
      </c>
      <c r="P272" s="50"/>
      <c r="Q272" s="50"/>
      <c r="S272" s="3">
        <f t="shared" si="44"/>
        <v>0</v>
      </c>
      <c r="T272" s="13"/>
      <c r="U272" s="3"/>
      <c r="V272" s="3" t="str">
        <f t="shared" si="51"/>
        <v/>
      </c>
      <c r="W272" t="str">
        <f>IF(AND(COUNTIF(T$2:T272,T272)=1,T272&gt;0),ROW(),"")</f>
        <v/>
      </c>
      <c r="X272" t="str">
        <f>IF(AND(COUNTIF(U$2:U272,U272)=1,U272&gt;0),ROW(),"")</f>
        <v/>
      </c>
      <c r="Y272" t="str">
        <f t="shared" si="49"/>
        <v/>
      </c>
      <c r="Z272" t="str">
        <f t="shared" si="49"/>
        <v/>
      </c>
      <c r="AA272">
        <v>271</v>
      </c>
      <c r="AB272" t="str">
        <f t="shared" si="50"/>
        <v/>
      </c>
      <c r="AC272" s="13"/>
      <c r="AD272" s="13"/>
      <c r="AE272" s="13"/>
    </row>
    <row r="273" spans="1:31" ht="20.100000000000001" customHeight="1">
      <c r="A273" s="4"/>
      <c r="B273" s="4"/>
      <c r="C273" s="4"/>
      <c r="D273" s="503"/>
      <c r="E273" s="503"/>
      <c r="F273" s="503"/>
      <c r="G273" s="4"/>
      <c r="H273" s="4"/>
      <c r="I273" s="500" t="s">
        <v>32</v>
      </c>
      <c r="J273" s="500"/>
      <c r="K273" s="500"/>
      <c r="L273" s="500"/>
      <c r="M273" s="500"/>
      <c r="N273" s="68"/>
      <c r="P273" s="56"/>
      <c r="Q273" s="56"/>
      <c r="S273" s="3" t="str">
        <f t="shared" si="44"/>
        <v/>
      </c>
      <c r="U273" s="3"/>
      <c r="V273" s="3" t="str">
        <f t="shared" si="51"/>
        <v/>
      </c>
      <c r="W273" t="str">
        <f>IF(AND(COUNTIF(T$2:T273,T273)=1,T273&gt;0),ROW(),"")</f>
        <v/>
      </c>
      <c r="X273" t="str">
        <f>IF(AND(COUNTIF(U$2:U273,U273)=1,U273&gt;0),ROW(),"")</f>
        <v/>
      </c>
      <c r="Y273" t="str">
        <f t="shared" si="49"/>
        <v/>
      </c>
      <c r="Z273" t="str">
        <f t="shared" si="49"/>
        <v/>
      </c>
      <c r="AA273">
        <v>272</v>
      </c>
      <c r="AB273" t="str">
        <f t="shared" si="50"/>
        <v/>
      </c>
      <c r="AC273" s="13"/>
      <c r="AD273" s="13"/>
      <c r="AE273" s="13"/>
    </row>
    <row r="274" spans="1:31" ht="30" customHeight="1">
      <c r="A274" s="467" t="str">
        <f>総括書!A1</f>
        <v>2023年最新版</v>
      </c>
      <c r="B274" s="467"/>
      <c r="C274" s="467"/>
      <c r="E274" s="98" t="s">
        <v>26</v>
      </c>
      <c r="F274" s="98"/>
      <c r="G274" s="98"/>
      <c r="H274" s="98"/>
      <c r="I274" s="98"/>
      <c r="J274" s="98"/>
      <c r="K274" s="98"/>
      <c r="L274" s="98"/>
      <c r="M274" s="98"/>
      <c r="N274" s="66"/>
      <c r="V274" s="3" t="str">
        <f t="shared" si="51"/>
        <v/>
      </c>
      <c r="W274" t="s">
        <v>129</v>
      </c>
      <c r="Y274" t="str">
        <f t="shared" si="49"/>
        <v/>
      </c>
      <c r="Z274" t="str">
        <f t="shared" si="49"/>
        <v/>
      </c>
      <c r="AA274">
        <v>273</v>
      </c>
      <c r="AB274" t="str">
        <f t="shared" si="50"/>
        <v/>
      </c>
    </row>
    <row r="275" spans="1:31" ht="20.100000000000001" customHeight="1">
      <c r="B275" s="474" t="s">
        <v>51</v>
      </c>
      <c r="C275" s="474"/>
      <c r="D275" s="474"/>
      <c r="E275" s="10"/>
      <c r="F275" s="10"/>
      <c r="G275" s="10"/>
      <c r="H275" s="10"/>
      <c r="I275" s="10"/>
      <c r="J275" s="495">
        <f ca="1">総括書!$I$1</f>
        <v>45645</v>
      </c>
      <c r="K275" s="495"/>
      <c r="L275" s="495"/>
      <c r="M275" s="495"/>
      <c r="N275" s="67"/>
      <c r="V275" s="3" t="str">
        <f t="shared" si="51"/>
        <v/>
      </c>
      <c r="W275" t="str">
        <f>IF(AND(COUNTIF(T$2:T275,T275)=1,T275&gt;0),ROW(),"")</f>
        <v/>
      </c>
      <c r="X275" t="str">
        <f>IF(AND(COUNTIF(U$2:U275,U275)=1,U275&gt;0),ROW(),"")</f>
        <v/>
      </c>
      <c r="Y275" t="str">
        <f t="shared" si="49"/>
        <v/>
      </c>
      <c r="Z275" t="str">
        <f t="shared" si="49"/>
        <v/>
      </c>
      <c r="AA275">
        <v>274</v>
      </c>
      <c r="AB275" t="str">
        <f t="shared" si="50"/>
        <v/>
      </c>
    </row>
    <row r="276" spans="1:31" ht="15" customHeight="1">
      <c r="B276" s="506" t="s">
        <v>11</v>
      </c>
      <c r="C276" s="506"/>
      <c r="D276" s="506"/>
      <c r="E276" s="506"/>
      <c r="F276" s="506"/>
      <c r="G276" s="18"/>
      <c r="H276" s="14"/>
      <c r="I276" s="14"/>
      <c r="J276" s="14"/>
      <c r="K276" s="14"/>
      <c r="L276" s="14"/>
      <c r="M276" s="91"/>
      <c r="N276" s="46"/>
      <c r="V276" s="3" t="str">
        <f t="shared" si="51"/>
        <v/>
      </c>
      <c r="W276" t="str">
        <f>IF(AND(COUNTIF(T$2:T276,T276)=1,T276&gt;0),ROW(),"")</f>
        <v/>
      </c>
      <c r="X276" t="str">
        <f>IF(AND(COUNTIF(U$2:U276,U276)=1,U276&gt;0),ROW(),"")</f>
        <v/>
      </c>
      <c r="Y276" t="str">
        <f t="shared" si="49"/>
        <v/>
      </c>
      <c r="Z276" t="str">
        <f t="shared" si="49"/>
        <v/>
      </c>
      <c r="AA276">
        <v>275</v>
      </c>
      <c r="AB276" t="str">
        <f t="shared" si="50"/>
        <v/>
      </c>
    </row>
    <row r="277" spans="1:31" ht="30" customHeight="1">
      <c r="B277" s="506"/>
      <c r="C277" s="506"/>
      <c r="D277" s="506"/>
      <c r="E277" s="506"/>
      <c r="F277" s="506"/>
      <c r="G277" s="26" t="s">
        <v>7</v>
      </c>
      <c r="H277" s="483" t="str">
        <f>$H$4</f>
        <v/>
      </c>
      <c r="I277" s="483"/>
      <c r="J277" s="483"/>
      <c r="K277" s="483"/>
      <c r="L277" s="483"/>
      <c r="M277" s="484"/>
      <c r="N277" s="73"/>
      <c r="V277" s="3" t="str">
        <f t="shared" si="51"/>
        <v/>
      </c>
      <c r="W277" t="str">
        <f>IF(AND(COUNTIF(T$2:T277,T277)=1,T277&gt;0),ROW(),"")</f>
        <v/>
      </c>
      <c r="X277" t="str">
        <f>IF(AND(COUNTIF(U$2:U277,U277)=1,U277&gt;0),ROW(),"")</f>
        <v/>
      </c>
      <c r="Y277" t="str">
        <f t="shared" si="49"/>
        <v/>
      </c>
      <c r="Z277" t="str">
        <f t="shared" si="49"/>
        <v/>
      </c>
      <c r="AA277">
        <v>276</v>
      </c>
      <c r="AB277" t="str">
        <f t="shared" si="50"/>
        <v/>
      </c>
    </row>
    <row r="278" spans="1:31" ht="24.95" customHeight="1">
      <c r="F278" s="15"/>
      <c r="G278" s="25" t="s">
        <v>8</v>
      </c>
      <c r="H278" s="485" t="str">
        <f>$H$5</f>
        <v/>
      </c>
      <c r="I278" s="485"/>
      <c r="J278" s="485"/>
      <c r="K278" s="485"/>
      <c r="L278" s="485"/>
      <c r="M278" s="486"/>
      <c r="N278" s="69"/>
      <c r="V278" s="3" t="str">
        <f t="shared" si="51"/>
        <v/>
      </c>
      <c r="W278" t="str">
        <f>IF(AND(COUNTIF(T$2:T278,T278)=1,T278&gt;0),ROW(),"")</f>
        <v/>
      </c>
      <c r="X278" t="str">
        <f>IF(AND(COUNTIF(U$2:U278,U278)=1,U278&gt;0),ROW(),"")</f>
        <v/>
      </c>
      <c r="Y278" t="str">
        <f t="shared" si="49"/>
        <v/>
      </c>
      <c r="Z278" t="str">
        <f t="shared" si="49"/>
        <v/>
      </c>
      <c r="AA278">
        <v>277</v>
      </c>
      <c r="AB278" t="str">
        <f t="shared" si="50"/>
        <v/>
      </c>
    </row>
    <row r="279" spans="1:31" ht="24.95" customHeight="1">
      <c r="F279" s="16"/>
      <c r="G279" s="23"/>
      <c r="H279" s="487"/>
      <c r="I279" s="487"/>
      <c r="J279" s="487"/>
      <c r="K279" s="487"/>
      <c r="L279" s="487"/>
      <c r="M279" s="89" t="s">
        <v>50</v>
      </c>
      <c r="N279" s="70"/>
      <c r="V279" s="3" t="str">
        <f t="shared" si="51"/>
        <v/>
      </c>
      <c r="W279" t="str">
        <f>IF(AND(COUNTIF(T$2:T279,T279)=1,T279&gt;0),ROW(),"")</f>
        <v/>
      </c>
      <c r="X279" t="str">
        <f>IF(AND(COUNTIF(U$2:U279,U279)=1,U279&gt;0),ROW(),"")</f>
        <v/>
      </c>
      <c r="Y279" t="str">
        <f t="shared" si="49"/>
        <v/>
      </c>
      <c r="Z279" t="str">
        <f t="shared" si="49"/>
        <v/>
      </c>
      <c r="AA279">
        <v>278</v>
      </c>
      <c r="AB279" t="str">
        <f t="shared" si="50"/>
        <v/>
      </c>
    </row>
    <row r="280" spans="1:31" ht="20.100000000000001" customHeight="1">
      <c r="F280" s="17"/>
      <c r="G280" s="24" t="s">
        <v>24</v>
      </c>
      <c r="H280" s="494" t="str">
        <f>$H$7</f>
        <v/>
      </c>
      <c r="I280" s="494"/>
      <c r="J280" s="494"/>
      <c r="K280" s="494"/>
      <c r="L280" s="494"/>
      <c r="M280" s="90"/>
      <c r="N280" s="71"/>
      <c r="V280" s="3" t="str">
        <f t="shared" si="51"/>
        <v/>
      </c>
      <c r="W280" t="str">
        <f>IF(AND(COUNTIF(T$2:T280,T280)=1,T280&gt;0),ROW(),"")</f>
        <v/>
      </c>
      <c r="X280" t="str">
        <f>IF(AND(COUNTIF(U$2:U280,U280)=1,U280&gt;0),ROW(),"")</f>
        <v/>
      </c>
      <c r="Y280" t="str">
        <f t="shared" si="49"/>
        <v/>
      </c>
      <c r="Z280" t="str">
        <f t="shared" si="49"/>
        <v/>
      </c>
      <c r="AA280">
        <v>279</v>
      </c>
      <c r="AB280" t="str">
        <f t="shared" si="50"/>
        <v/>
      </c>
    </row>
    <row r="281" spans="1:31" ht="20.100000000000001" customHeight="1">
      <c r="A281" s="481" t="s">
        <v>25</v>
      </c>
      <c r="B281" s="482"/>
      <c r="C281" s="97" t="str">
        <f>$C$8</f>
        <v/>
      </c>
      <c r="D281" s="10"/>
      <c r="E281" s="10"/>
      <c r="F281" s="10"/>
      <c r="G281" s="10"/>
      <c r="H281" s="10"/>
      <c r="I281" s="10"/>
      <c r="J281" s="10"/>
      <c r="K281" s="10"/>
      <c r="L281" s="10"/>
      <c r="M281" s="10"/>
      <c r="N281" s="10"/>
      <c r="R281" s="3"/>
      <c r="V281" s="3" t="str">
        <f t="shared" si="51"/>
        <v/>
      </c>
      <c r="W281" t="str">
        <f>IF(AND(COUNTIF(T$2:T281,T281)=1,T281&gt;0),ROW(),"")</f>
        <v/>
      </c>
      <c r="X281" t="str">
        <f>IF(AND(COUNTIF(U$2:U281,U281)=1,U281&gt;0),ROW(),"")</f>
        <v/>
      </c>
      <c r="Y281" t="str">
        <f t="shared" si="49"/>
        <v/>
      </c>
      <c r="Z281" t="str">
        <f t="shared" si="49"/>
        <v/>
      </c>
      <c r="AA281">
        <v>280</v>
      </c>
      <c r="AB281" t="str">
        <f t="shared" si="50"/>
        <v/>
      </c>
    </row>
    <row r="282" spans="1:31" ht="15" customHeight="1">
      <c r="A282" s="507" t="s">
        <v>29</v>
      </c>
      <c r="B282" s="508"/>
      <c r="C282" s="475" t="str">
        <f>$C$9</f>
        <v/>
      </c>
      <c r="D282" s="476"/>
      <c r="E282" s="476"/>
      <c r="F282" s="476"/>
      <c r="G282" s="476"/>
      <c r="H282" s="476"/>
      <c r="I282" s="476"/>
      <c r="J282" s="476"/>
      <c r="K282" s="476"/>
      <c r="L282" s="476"/>
      <c r="M282" s="477"/>
      <c r="N282" s="72"/>
      <c r="V282" s="3" t="str">
        <f t="shared" si="51"/>
        <v/>
      </c>
      <c r="W282" t="str">
        <f>IF(AND(COUNTIF(T$2:T282,T282)=1,T282&gt;0),ROW(),"")</f>
        <v/>
      </c>
      <c r="X282" t="str">
        <f>IF(AND(COUNTIF(U$2:U282,U282)=1,U282&gt;0),ROW(),"")</f>
        <v/>
      </c>
      <c r="Y282" t="str">
        <f t="shared" si="49"/>
        <v/>
      </c>
      <c r="Z282" t="str">
        <f t="shared" si="49"/>
        <v/>
      </c>
      <c r="AA282">
        <v>281</v>
      </c>
      <c r="AB282" t="str">
        <f t="shared" si="50"/>
        <v/>
      </c>
    </row>
    <row r="283" spans="1:31" ht="15" customHeight="1">
      <c r="A283" s="509"/>
      <c r="B283" s="510"/>
      <c r="C283" s="478"/>
      <c r="D283" s="479"/>
      <c r="E283" s="479"/>
      <c r="F283" s="479"/>
      <c r="G283" s="479"/>
      <c r="H283" s="479"/>
      <c r="I283" s="479"/>
      <c r="J283" s="479"/>
      <c r="K283" s="479"/>
      <c r="L283" s="479"/>
      <c r="M283" s="480"/>
      <c r="N283" s="72"/>
      <c r="V283" s="3" t="str">
        <f t="shared" si="51"/>
        <v/>
      </c>
      <c r="W283" t="str">
        <f>IF(AND(COUNTIF(T$2:T283,T283)=1,T283&gt;0),ROW(),"")</f>
        <v/>
      </c>
      <c r="X283" t="str">
        <f>IF(AND(COUNTIF(U$2:U283,U283)=1,U283&gt;0),ROW(),"")</f>
        <v/>
      </c>
      <c r="Y283" t="str">
        <f t="shared" si="49"/>
        <v/>
      </c>
      <c r="Z283" t="str">
        <f t="shared" si="49"/>
        <v/>
      </c>
      <c r="AA283">
        <v>282</v>
      </c>
      <c r="AB283" t="str">
        <f t="shared" si="50"/>
        <v/>
      </c>
    </row>
    <row r="284" spans="1:31" ht="15" customHeight="1">
      <c r="A284" s="4"/>
      <c r="B284" s="4"/>
      <c r="C284" s="7"/>
      <c r="D284" s="7"/>
      <c r="E284" s="7"/>
      <c r="F284" s="7"/>
      <c r="G284" s="7"/>
      <c r="H284" s="7"/>
      <c r="I284" s="7"/>
      <c r="J284" s="7"/>
      <c r="K284" s="7"/>
      <c r="L284" s="7"/>
      <c r="M284" s="9" t="s">
        <v>40</v>
      </c>
      <c r="N284" s="8"/>
      <c r="O284" s="2"/>
      <c r="P284" s="2"/>
      <c r="Q284" s="2"/>
      <c r="R284" s="2"/>
      <c r="S284" s="2"/>
      <c r="T284" s="2"/>
      <c r="U284" s="2"/>
      <c r="V284" s="3" t="str">
        <f t="shared" si="51"/>
        <v/>
      </c>
      <c r="W284" t="str">
        <f>IF(AND(COUNTIF(T$2:T284,T284)=1,T284&gt;0),ROW(),"")</f>
        <v/>
      </c>
      <c r="X284" t="str">
        <f>IF(AND(COUNTIF(U$2:U284,U284)=1,U284&gt;0),ROW(),"")</f>
        <v/>
      </c>
      <c r="Y284" t="str">
        <f t="shared" si="49"/>
        <v/>
      </c>
      <c r="Z284" t="str">
        <f t="shared" si="49"/>
        <v/>
      </c>
      <c r="AA284">
        <v>283</v>
      </c>
      <c r="AB284" t="str">
        <f t="shared" si="50"/>
        <v/>
      </c>
      <c r="AC284" s="2"/>
      <c r="AD284" s="2"/>
      <c r="AE284" s="2"/>
    </row>
    <row r="285" spans="1:31" ht="24.95" customHeight="1">
      <c r="A285" s="19" t="s">
        <v>14</v>
      </c>
      <c r="B285" s="20" t="s">
        <v>15</v>
      </c>
      <c r="C285" s="511" t="s">
        <v>5</v>
      </c>
      <c r="D285" s="512"/>
      <c r="E285" s="513" t="s">
        <v>16</v>
      </c>
      <c r="F285" s="514"/>
      <c r="G285" s="22" t="s">
        <v>4</v>
      </c>
      <c r="H285" s="22" t="s">
        <v>6</v>
      </c>
      <c r="I285" s="21" t="s">
        <v>3</v>
      </c>
      <c r="J285" s="504" t="s">
        <v>1</v>
      </c>
      <c r="K285" s="505"/>
      <c r="L285" s="48" t="s">
        <v>9</v>
      </c>
      <c r="M285" s="85" t="s">
        <v>10</v>
      </c>
      <c r="N285" s="51" t="s">
        <v>95</v>
      </c>
      <c r="O285" s="51" t="s">
        <v>49</v>
      </c>
      <c r="P285" s="51" t="s">
        <v>89</v>
      </c>
      <c r="Q285" s="51" t="s">
        <v>125</v>
      </c>
      <c r="R285" s="55" t="s">
        <v>86</v>
      </c>
      <c r="S285" s="2" t="s">
        <v>128</v>
      </c>
      <c r="T285" s="1"/>
      <c r="U285" s="1"/>
      <c r="V285" s="3" t="str">
        <f t="shared" si="51"/>
        <v/>
      </c>
      <c r="W285" t="str">
        <f>IF(AND(COUNTIF(T$2:T285,T285)=1,T285&gt;0),ROW(),"")</f>
        <v/>
      </c>
      <c r="X285" t="str">
        <f>IF(AND(COUNTIF(U$2:U285,U285)=1,U285&gt;0),ROW(),"")</f>
        <v/>
      </c>
      <c r="Y285" t="str">
        <f t="shared" si="49"/>
        <v/>
      </c>
      <c r="Z285" t="str">
        <f t="shared" si="49"/>
        <v/>
      </c>
      <c r="AA285">
        <v>284</v>
      </c>
      <c r="AB285" t="str">
        <f t="shared" si="50"/>
        <v/>
      </c>
      <c r="AC285" s="1"/>
      <c r="AD285" s="1"/>
      <c r="AE285" s="1"/>
    </row>
    <row r="286" spans="1:31" ht="21.95" customHeight="1">
      <c r="A286" s="27"/>
      <c r="B286" s="28"/>
      <c r="C286" s="492"/>
      <c r="D286" s="493"/>
      <c r="E286" s="472"/>
      <c r="F286" s="473"/>
      <c r="G286" s="57"/>
      <c r="H286" s="29"/>
      <c r="I286" s="36"/>
      <c r="J286" s="488" t="str">
        <f>IF(G286="","",CHOOSE($N$5,ROUND(G286*I286*IF(N286="",1,N286),0),ROUNDDOWN(G286*I286*IF(N286="",1,N286),0),ROUNDUP(G286*I286*IF(N286="",1,N286),0))*CHOOSE($O$5,1,1/1.08)+P286)</f>
        <v/>
      </c>
      <c r="K286" s="489"/>
      <c r="L286" s="63"/>
      <c r="M286" s="86" t="str">
        <f>IF(OR(G286="",N286=""),"",IF(N286=INT(N286),CONCATENATE(N286,"日間"),CONCATENATE(ROUND(N286,2),"ヶ月間")))</f>
        <v/>
      </c>
      <c r="N286" s="52"/>
      <c r="O286" s="52"/>
      <c r="P286" s="52"/>
      <c r="Q286" s="52"/>
      <c r="R286" s="3" t="str">
        <f>IF(ISERROR(VLOOKUP(L286,要素一覧!$A$1:$B$51,2,0)),"",VLOOKUP(L286,要素一覧!$A$1:$B$51,2,0))</f>
        <v/>
      </c>
      <c r="S286" s="3" t="str">
        <f t="shared" ref="S286" si="52">IF(J286="","",IF(O286=1,G286*32.1,O286))</f>
        <v/>
      </c>
      <c r="T286" s="3" t="str">
        <f t="shared" ref="T286:T310" si="53">IF(L286="","",IF(J286=O286,"",VALUE(CONCATENATE(L286,1,IF(Q286="",0,Q286)))))</f>
        <v/>
      </c>
      <c r="U286" s="3" t="str">
        <f t="shared" ref="U286:U310" si="54">IF(AND(L286&lt;&gt;"",O286&gt;0),VALUE(CONCATENATE(L286,2,IF(Q286="",0,Q286))),"")</f>
        <v/>
      </c>
      <c r="V286" s="3" t="str">
        <f t="shared" si="51"/>
        <v/>
      </c>
      <c r="W286" t="str">
        <f>IF(AND(COUNTIF(T$2:T286,T286)=1,T286&gt;0),ROW(),"")</f>
        <v/>
      </c>
      <c r="X286" t="str">
        <f>IF(AND(COUNTIF(U$2:U286,U286)=1,U286&gt;0),ROW(),"")</f>
        <v/>
      </c>
      <c r="Y286" t="str">
        <f t="shared" si="49"/>
        <v/>
      </c>
      <c r="Z286" t="str">
        <f t="shared" si="49"/>
        <v/>
      </c>
      <c r="AA286">
        <v>285</v>
      </c>
      <c r="AB286" t="str">
        <f t="shared" si="50"/>
        <v/>
      </c>
      <c r="AC286" s="3"/>
      <c r="AD286" s="3"/>
      <c r="AE286" s="3"/>
    </row>
    <row r="287" spans="1:31" ht="21.95" customHeight="1">
      <c r="A287" s="27"/>
      <c r="B287" s="31"/>
      <c r="C287" s="470"/>
      <c r="D287" s="471"/>
      <c r="E287" s="468"/>
      <c r="F287" s="469"/>
      <c r="G287" s="58"/>
      <c r="H287" s="29"/>
      <c r="I287" s="37"/>
      <c r="J287" s="490" t="str">
        <f t="shared" ref="J287:J310" si="55">IF(G287="","",CHOOSE($N$5,ROUND(G287*I287*IF(N287="",1,N287),0),ROUNDDOWN(G287*I287*IF(N287="",1,N287),0),ROUNDUP(G287*I287*IF(N287="",1,N287),0))*CHOOSE($O$5,1,1/1.08)+P287)</f>
        <v/>
      </c>
      <c r="K287" s="491"/>
      <c r="L287" s="64"/>
      <c r="M287" s="87" t="str">
        <f t="shared" ref="M287:M310" si="56">IF(OR(G287="",N287=""),"",IF(N287=INT(N287),CONCATENATE(N287,"日間"),CONCATENATE(ROUND(N287,2),"ヶ月間")))</f>
        <v/>
      </c>
      <c r="N287" s="52"/>
      <c r="O287" s="52"/>
      <c r="P287" s="52"/>
      <c r="Q287" s="52"/>
      <c r="R287" s="3" t="str">
        <f>IF(ISERROR(VLOOKUP(L287,要素一覧!$A$1:$B$51,2,0)),"",VLOOKUP(L287,要素一覧!$A$1:$B$51,2,0))</f>
        <v/>
      </c>
      <c r="S287" s="3" t="str">
        <f t="shared" si="44"/>
        <v/>
      </c>
      <c r="T287" s="3" t="str">
        <f t="shared" si="53"/>
        <v/>
      </c>
      <c r="U287" s="3" t="str">
        <f t="shared" si="54"/>
        <v/>
      </c>
      <c r="V287" s="3" t="str">
        <f t="shared" si="51"/>
        <v/>
      </c>
      <c r="W287" t="str">
        <f>IF(AND(COUNTIF(T$2:T287,T287)=1,T287&gt;0),ROW(),"")</f>
        <v/>
      </c>
      <c r="X287" t="str">
        <f>IF(AND(COUNTIF(U$2:U287,U287)=1,U287&gt;0),ROW(),"")</f>
        <v/>
      </c>
      <c r="Y287" t="str">
        <f t="shared" si="49"/>
        <v/>
      </c>
      <c r="Z287" t="str">
        <f t="shared" si="49"/>
        <v/>
      </c>
      <c r="AA287">
        <v>286</v>
      </c>
      <c r="AB287" t="str">
        <f t="shared" si="50"/>
        <v/>
      </c>
      <c r="AC287" s="3"/>
      <c r="AD287" s="3"/>
      <c r="AE287" s="3"/>
    </row>
    <row r="288" spans="1:31" ht="21.95" customHeight="1">
      <c r="A288" s="27"/>
      <c r="B288" s="31"/>
      <c r="C288" s="470"/>
      <c r="D288" s="471"/>
      <c r="E288" s="468"/>
      <c r="F288" s="469"/>
      <c r="G288" s="58"/>
      <c r="H288" s="32"/>
      <c r="I288" s="37"/>
      <c r="J288" s="490" t="str">
        <f t="shared" si="55"/>
        <v/>
      </c>
      <c r="K288" s="491"/>
      <c r="L288" s="64"/>
      <c r="M288" s="87" t="str">
        <f t="shared" si="56"/>
        <v/>
      </c>
      <c r="N288" s="52"/>
      <c r="O288" s="52"/>
      <c r="P288" s="52"/>
      <c r="Q288" s="52"/>
      <c r="R288" s="3" t="str">
        <f>IF(ISERROR(VLOOKUP(L288,要素一覧!$A$1:$B$51,2,0)),"",VLOOKUP(L288,要素一覧!$A$1:$B$51,2,0))</f>
        <v/>
      </c>
      <c r="S288" s="3" t="str">
        <f t="shared" si="44"/>
        <v/>
      </c>
      <c r="T288" s="3" t="str">
        <f t="shared" si="53"/>
        <v/>
      </c>
      <c r="U288" s="3" t="str">
        <f t="shared" si="54"/>
        <v/>
      </c>
      <c r="V288" s="3" t="str">
        <f t="shared" si="51"/>
        <v/>
      </c>
      <c r="W288" t="str">
        <f>IF(AND(COUNTIF(T$2:T288,T288)=1,T288&gt;0),ROW(),"")</f>
        <v/>
      </c>
      <c r="X288" t="str">
        <f>IF(AND(COUNTIF(U$2:U288,U288)=1,U288&gt;0),ROW(),"")</f>
        <v/>
      </c>
      <c r="Y288" t="str">
        <f t="shared" si="49"/>
        <v/>
      </c>
      <c r="Z288" t="str">
        <f t="shared" si="49"/>
        <v/>
      </c>
      <c r="AA288">
        <v>287</v>
      </c>
      <c r="AB288" t="str">
        <f t="shared" si="50"/>
        <v/>
      </c>
      <c r="AC288" s="3"/>
      <c r="AD288" s="3"/>
      <c r="AE288" s="3"/>
    </row>
    <row r="289" spans="1:31" ht="21.95" customHeight="1">
      <c r="A289" s="27"/>
      <c r="B289" s="31"/>
      <c r="C289" s="470"/>
      <c r="D289" s="471"/>
      <c r="E289" s="468"/>
      <c r="F289" s="469"/>
      <c r="G289" s="58"/>
      <c r="H289" s="32"/>
      <c r="I289" s="37"/>
      <c r="J289" s="490" t="str">
        <f t="shared" si="55"/>
        <v/>
      </c>
      <c r="K289" s="491"/>
      <c r="L289" s="64"/>
      <c r="M289" s="87" t="str">
        <f t="shared" si="56"/>
        <v/>
      </c>
      <c r="N289" s="52"/>
      <c r="O289" s="52"/>
      <c r="P289" s="52"/>
      <c r="Q289" s="52"/>
      <c r="R289" s="3" t="str">
        <f>IF(ISERROR(VLOOKUP(L289,要素一覧!$A$1:$B$51,2,0)),"",VLOOKUP(L289,要素一覧!$A$1:$B$51,2,0))</f>
        <v/>
      </c>
      <c r="S289" s="3" t="str">
        <f t="shared" si="44"/>
        <v/>
      </c>
      <c r="T289" s="3" t="str">
        <f t="shared" si="53"/>
        <v/>
      </c>
      <c r="U289" s="3" t="str">
        <f t="shared" si="54"/>
        <v/>
      </c>
      <c r="V289" s="3" t="str">
        <f t="shared" si="51"/>
        <v/>
      </c>
      <c r="W289" t="str">
        <f>IF(AND(COUNTIF(T$2:T289,T289)=1,T289&gt;0),ROW(),"")</f>
        <v/>
      </c>
      <c r="X289" t="str">
        <f>IF(AND(COUNTIF(U$2:U289,U289)=1,U289&gt;0),ROW(),"")</f>
        <v/>
      </c>
      <c r="Y289" t="str">
        <f t="shared" si="49"/>
        <v/>
      </c>
      <c r="Z289" t="str">
        <f t="shared" si="49"/>
        <v/>
      </c>
      <c r="AA289">
        <v>288</v>
      </c>
      <c r="AB289" t="str">
        <f t="shared" si="50"/>
        <v/>
      </c>
      <c r="AC289" s="3"/>
      <c r="AD289" s="3"/>
      <c r="AE289" s="3"/>
    </row>
    <row r="290" spans="1:31" ht="21.95" customHeight="1">
      <c r="A290" s="27"/>
      <c r="B290" s="31"/>
      <c r="C290" s="470"/>
      <c r="D290" s="471"/>
      <c r="E290" s="468"/>
      <c r="F290" s="469"/>
      <c r="G290" s="58"/>
      <c r="H290" s="32"/>
      <c r="I290" s="37"/>
      <c r="J290" s="490" t="str">
        <f t="shared" si="55"/>
        <v/>
      </c>
      <c r="K290" s="491"/>
      <c r="L290" s="64"/>
      <c r="M290" s="87" t="str">
        <f t="shared" si="56"/>
        <v/>
      </c>
      <c r="N290" s="52"/>
      <c r="O290" s="52"/>
      <c r="P290" s="52"/>
      <c r="Q290" s="52"/>
      <c r="R290" s="3" t="str">
        <f>IF(ISERROR(VLOOKUP(L290,要素一覧!$A$1:$B$51,2,0)),"",VLOOKUP(L290,要素一覧!$A$1:$B$51,2,0))</f>
        <v/>
      </c>
      <c r="S290" s="3" t="str">
        <f t="shared" si="44"/>
        <v/>
      </c>
      <c r="T290" s="3" t="str">
        <f t="shared" si="53"/>
        <v/>
      </c>
      <c r="U290" s="3" t="str">
        <f t="shared" si="54"/>
        <v/>
      </c>
      <c r="V290" s="3" t="str">
        <f t="shared" si="51"/>
        <v/>
      </c>
      <c r="W290" t="str">
        <f>IF(AND(COUNTIF(T$2:T290,T290)=1,T290&gt;0),ROW(),"")</f>
        <v/>
      </c>
      <c r="X290" t="str">
        <f>IF(AND(COUNTIF(U$2:U290,U290)=1,U290&gt;0),ROW(),"")</f>
        <v/>
      </c>
      <c r="Y290" t="str">
        <f t="shared" si="49"/>
        <v/>
      </c>
      <c r="Z290" t="str">
        <f t="shared" si="49"/>
        <v/>
      </c>
      <c r="AA290">
        <v>289</v>
      </c>
      <c r="AB290" t="str">
        <f t="shared" si="50"/>
        <v/>
      </c>
      <c r="AC290" s="3"/>
      <c r="AD290" s="3"/>
      <c r="AE290" s="3"/>
    </row>
    <row r="291" spans="1:31" ht="21.95" customHeight="1">
      <c r="A291" s="27"/>
      <c r="B291" s="31"/>
      <c r="C291" s="470"/>
      <c r="D291" s="471"/>
      <c r="E291" s="468"/>
      <c r="F291" s="469"/>
      <c r="G291" s="58"/>
      <c r="H291" s="32"/>
      <c r="I291" s="37"/>
      <c r="J291" s="490" t="str">
        <f t="shared" si="55"/>
        <v/>
      </c>
      <c r="K291" s="491"/>
      <c r="L291" s="64"/>
      <c r="M291" s="87" t="str">
        <f t="shared" si="56"/>
        <v/>
      </c>
      <c r="N291" s="52"/>
      <c r="O291" s="52"/>
      <c r="P291" s="52"/>
      <c r="Q291" s="52"/>
      <c r="R291" s="3" t="str">
        <f>IF(ISERROR(VLOOKUP(L291,要素一覧!$A$1:$B$51,2,0)),"",VLOOKUP(L291,要素一覧!$A$1:$B$51,2,0))</f>
        <v/>
      </c>
      <c r="S291" s="3" t="str">
        <f t="shared" si="44"/>
        <v/>
      </c>
      <c r="T291" s="3" t="str">
        <f t="shared" si="53"/>
        <v/>
      </c>
      <c r="U291" s="3" t="str">
        <f t="shared" si="54"/>
        <v/>
      </c>
      <c r="V291" s="3" t="str">
        <f t="shared" si="51"/>
        <v/>
      </c>
      <c r="W291" t="str">
        <f>IF(AND(COUNTIF(T$2:T291,T291)=1,T291&gt;0),ROW(),"")</f>
        <v/>
      </c>
      <c r="X291" t="str">
        <f>IF(AND(COUNTIF(U$2:U291,U291)=1,U291&gt;0),ROW(),"")</f>
        <v/>
      </c>
      <c r="Y291" t="str">
        <f t="shared" si="49"/>
        <v/>
      </c>
      <c r="Z291" t="str">
        <f t="shared" si="49"/>
        <v/>
      </c>
      <c r="AA291">
        <v>290</v>
      </c>
      <c r="AB291" t="str">
        <f t="shared" si="50"/>
        <v/>
      </c>
      <c r="AC291" s="3"/>
      <c r="AD291" s="3"/>
      <c r="AE291" s="3"/>
    </row>
    <row r="292" spans="1:31" ht="21.95" customHeight="1">
      <c r="A292" s="27"/>
      <c r="B292" s="31"/>
      <c r="C292" s="470"/>
      <c r="D292" s="471"/>
      <c r="E292" s="468"/>
      <c r="F292" s="469"/>
      <c r="G292" s="58"/>
      <c r="H292" s="32"/>
      <c r="I292" s="37"/>
      <c r="J292" s="490" t="str">
        <f t="shared" si="55"/>
        <v/>
      </c>
      <c r="K292" s="491"/>
      <c r="L292" s="64"/>
      <c r="M292" s="87" t="str">
        <f t="shared" si="56"/>
        <v/>
      </c>
      <c r="N292" s="52"/>
      <c r="O292" s="52"/>
      <c r="P292" s="52"/>
      <c r="Q292" s="52"/>
      <c r="R292" s="3" t="str">
        <f>IF(ISERROR(VLOOKUP(L292,要素一覧!$A$1:$B$51,2,0)),"",VLOOKUP(L292,要素一覧!$A$1:$B$51,2,0))</f>
        <v/>
      </c>
      <c r="S292" s="3" t="str">
        <f t="shared" si="44"/>
        <v/>
      </c>
      <c r="T292" s="3" t="str">
        <f t="shared" si="53"/>
        <v/>
      </c>
      <c r="U292" s="3" t="str">
        <f t="shared" si="54"/>
        <v/>
      </c>
      <c r="V292" s="3" t="str">
        <f t="shared" si="51"/>
        <v/>
      </c>
      <c r="W292" t="str">
        <f>IF(AND(COUNTIF(T$2:T292,T292)=1,T292&gt;0),ROW(),"")</f>
        <v/>
      </c>
      <c r="X292" t="str">
        <f>IF(AND(COUNTIF(U$2:U292,U292)=1,U292&gt;0),ROW(),"")</f>
        <v/>
      </c>
      <c r="Y292" t="str">
        <f t="shared" si="49"/>
        <v/>
      </c>
      <c r="Z292" t="str">
        <f t="shared" si="49"/>
        <v/>
      </c>
      <c r="AA292">
        <v>291</v>
      </c>
      <c r="AB292" t="str">
        <f t="shared" si="50"/>
        <v/>
      </c>
      <c r="AC292" s="3"/>
      <c r="AD292" s="3"/>
      <c r="AE292" s="3"/>
    </row>
    <row r="293" spans="1:31" ht="21.95" customHeight="1">
      <c r="A293" s="27"/>
      <c r="B293" s="31"/>
      <c r="C293" s="470"/>
      <c r="D293" s="471"/>
      <c r="E293" s="468"/>
      <c r="F293" s="469"/>
      <c r="G293" s="58"/>
      <c r="H293" s="32"/>
      <c r="I293" s="37"/>
      <c r="J293" s="490" t="str">
        <f t="shared" si="55"/>
        <v/>
      </c>
      <c r="K293" s="491"/>
      <c r="L293" s="64"/>
      <c r="M293" s="87" t="str">
        <f t="shared" si="56"/>
        <v/>
      </c>
      <c r="N293" s="52"/>
      <c r="O293" s="52"/>
      <c r="P293" s="52"/>
      <c r="Q293" s="52"/>
      <c r="R293" s="3" t="str">
        <f>IF(ISERROR(VLOOKUP(L293,要素一覧!$A$1:$B$51,2,0)),"",VLOOKUP(L293,要素一覧!$A$1:$B$51,2,0))</f>
        <v/>
      </c>
      <c r="S293" s="3" t="str">
        <f t="shared" si="44"/>
        <v/>
      </c>
      <c r="T293" s="3" t="str">
        <f t="shared" si="53"/>
        <v/>
      </c>
      <c r="U293" s="3" t="str">
        <f t="shared" si="54"/>
        <v/>
      </c>
      <c r="V293" s="3" t="str">
        <f t="shared" si="51"/>
        <v/>
      </c>
      <c r="W293" t="str">
        <f>IF(AND(COUNTIF(T$2:T293,T293)=1,T293&gt;0),ROW(),"")</f>
        <v/>
      </c>
      <c r="X293" t="str">
        <f>IF(AND(COUNTIF(U$2:U293,U293)=1,U293&gt;0),ROW(),"")</f>
        <v/>
      </c>
      <c r="Y293" t="str">
        <f t="shared" si="49"/>
        <v/>
      </c>
      <c r="Z293" t="str">
        <f t="shared" si="49"/>
        <v/>
      </c>
      <c r="AA293">
        <v>292</v>
      </c>
      <c r="AB293" t="str">
        <f t="shared" si="50"/>
        <v/>
      </c>
      <c r="AC293" s="3"/>
      <c r="AD293" s="3"/>
      <c r="AE293" s="3"/>
    </row>
    <row r="294" spans="1:31" ht="21.95" customHeight="1">
      <c r="A294" s="27"/>
      <c r="B294" s="31"/>
      <c r="C294" s="470"/>
      <c r="D294" s="471"/>
      <c r="E294" s="468"/>
      <c r="F294" s="469"/>
      <c r="G294" s="58"/>
      <c r="H294" s="32"/>
      <c r="I294" s="37"/>
      <c r="J294" s="490" t="str">
        <f t="shared" si="55"/>
        <v/>
      </c>
      <c r="K294" s="491"/>
      <c r="L294" s="64"/>
      <c r="M294" s="87" t="str">
        <f t="shared" si="56"/>
        <v/>
      </c>
      <c r="N294" s="52"/>
      <c r="O294" s="52"/>
      <c r="P294" s="52"/>
      <c r="Q294" s="52"/>
      <c r="R294" s="3" t="str">
        <f>IF(ISERROR(VLOOKUP(L294,要素一覧!$A$1:$B$51,2,0)),"",VLOOKUP(L294,要素一覧!$A$1:$B$51,2,0))</f>
        <v/>
      </c>
      <c r="S294" s="3" t="str">
        <f t="shared" si="44"/>
        <v/>
      </c>
      <c r="T294" s="3" t="str">
        <f t="shared" si="53"/>
        <v/>
      </c>
      <c r="U294" s="3" t="str">
        <f t="shared" si="54"/>
        <v/>
      </c>
      <c r="V294" s="3" t="str">
        <f t="shared" si="51"/>
        <v/>
      </c>
      <c r="W294" t="str">
        <f>IF(AND(COUNTIF(T$2:T294,T294)=1,T294&gt;0),ROW(),"")</f>
        <v/>
      </c>
      <c r="X294" t="str">
        <f>IF(AND(COUNTIF(U$2:U294,U294)=1,U294&gt;0),ROW(),"")</f>
        <v/>
      </c>
      <c r="Y294" t="str">
        <f t="shared" si="49"/>
        <v/>
      </c>
      <c r="Z294" t="str">
        <f t="shared" si="49"/>
        <v/>
      </c>
      <c r="AA294">
        <v>293</v>
      </c>
      <c r="AB294" t="str">
        <f t="shared" si="50"/>
        <v/>
      </c>
      <c r="AC294" s="3"/>
      <c r="AD294" s="3"/>
      <c r="AE294" s="3"/>
    </row>
    <row r="295" spans="1:31" ht="21.95" customHeight="1">
      <c r="A295" s="30"/>
      <c r="B295" s="31"/>
      <c r="C295" s="470"/>
      <c r="D295" s="471"/>
      <c r="E295" s="468"/>
      <c r="F295" s="469"/>
      <c r="G295" s="58"/>
      <c r="H295" s="32"/>
      <c r="I295" s="37"/>
      <c r="J295" s="490" t="str">
        <f t="shared" si="55"/>
        <v/>
      </c>
      <c r="K295" s="491"/>
      <c r="L295" s="64"/>
      <c r="M295" s="87" t="str">
        <f t="shared" si="56"/>
        <v/>
      </c>
      <c r="N295" s="52"/>
      <c r="O295" s="52"/>
      <c r="P295" s="52"/>
      <c r="Q295" s="52"/>
      <c r="R295" s="3" t="str">
        <f>IF(ISERROR(VLOOKUP(L295,要素一覧!$A$1:$B$51,2,0)),"",VLOOKUP(L295,要素一覧!$A$1:$B$51,2,0))</f>
        <v/>
      </c>
      <c r="S295" s="3" t="str">
        <f t="shared" si="44"/>
        <v/>
      </c>
      <c r="T295" s="3" t="str">
        <f t="shared" si="53"/>
        <v/>
      </c>
      <c r="U295" s="3" t="str">
        <f t="shared" si="54"/>
        <v/>
      </c>
      <c r="V295" s="3" t="str">
        <f t="shared" si="51"/>
        <v/>
      </c>
      <c r="W295" t="str">
        <f>IF(AND(COUNTIF(T$2:T295,T295)=1,T295&gt;0),ROW(),"")</f>
        <v/>
      </c>
      <c r="X295" t="str">
        <f>IF(AND(COUNTIF(U$2:U295,U295)=1,U295&gt;0),ROW(),"")</f>
        <v/>
      </c>
      <c r="Y295" t="str">
        <f t="shared" si="49"/>
        <v/>
      </c>
      <c r="Z295" t="str">
        <f t="shared" si="49"/>
        <v/>
      </c>
      <c r="AA295">
        <v>294</v>
      </c>
      <c r="AB295" t="str">
        <f t="shared" si="50"/>
        <v/>
      </c>
      <c r="AC295" s="3"/>
      <c r="AD295" s="3"/>
      <c r="AE295" s="3"/>
    </row>
    <row r="296" spans="1:31" ht="21.95" customHeight="1">
      <c r="A296" s="30"/>
      <c r="B296" s="31"/>
      <c r="C296" s="470"/>
      <c r="D296" s="471"/>
      <c r="E296" s="468"/>
      <c r="F296" s="469"/>
      <c r="G296" s="58"/>
      <c r="H296" s="32"/>
      <c r="I296" s="37"/>
      <c r="J296" s="490" t="str">
        <f t="shared" si="55"/>
        <v/>
      </c>
      <c r="K296" s="491"/>
      <c r="L296" s="64"/>
      <c r="M296" s="87" t="str">
        <f t="shared" si="56"/>
        <v/>
      </c>
      <c r="N296" s="52"/>
      <c r="O296" s="52"/>
      <c r="P296" s="52"/>
      <c r="Q296" s="52"/>
      <c r="R296" s="3" t="str">
        <f>IF(ISERROR(VLOOKUP(L296,要素一覧!$A$1:$B$51,2,0)),"",VLOOKUP(L296,要素一覧!$A$1:$B$51,2,0))</f>
        <v/>
      </c>
      <c r="S296" s="3" t="str">
        <f t="shared" si="44"/>
        <v/>
      </c>
      <c r="T296" s="3" t="str">
        <f t="shared" si="53"/>
        <v/>
      </c>
      <c r="U296" s="3" t="str">
        <f t="shared" si="54"/>
        <v/>
      </c>
      <c r="V296" s="3" t="str">
        <f t="shared" si="51"/>
        <v/>
      </c>
      <c r="W296" t="str">
        <f>IF(AND(COUNTIF(T$2:T296,T296)=1,T296&gt;0),ROW(),"")</f>
        <v/>
      </c>
      <c r="X296" t="str">
        <f>IF(AND(COUNTIF(U$2:U296,U296)=1,U296&gt;0),ROW(),"")</f>
        <v/>
      </c>
      <c r="Y296" t="str">
        <f t="shared" si="49"/>
        <v/>
      </c>
      <c r="Z296" t="str">
        <f t="shared" si="49"/>
        <v/>
      </c>
      <c r="AA296">
        <v>295</v>
      </c>
      <c r="AB296" t="str">
        <f t="shared" si="50"/>
        <v/>
      </c>
      <c r="AC296" s="3"/>
      <c r="AD296" s="3"/>
      <c r="AE296" s="3"/>
    </row>
    <row r="297" spans="1:31" ht="21.95" customHeight="1">
      <c r="A297" s="30"/>
      <c r="B297" s="31"/>
      <c r="C297" s="470"/>
      <c r="D297" s="471"/>
      <c r="E297" s="468"/>
      <c r="F297" s="469"/>
      <c r="G297" s="58"/>
      <c r="H297" s="32"/>
      <c r="I297" s="37"/>
      <c r="J297" s="490" t="str">
        <f t="shared" si="55"/>
        <v/>
      </c>
      <c r="K297" s="491"/>
      <c r="L297" s="64"/>
      <c r="M297" s="87" t="str">
        <f t="shared" si="56"/>
        <v/>
      </c>
      <c r="N297" s="52"/>
      <c r="O297" s="52"/>
      <c r="P297" s="52"/>
      <c r="Q297" s="52"/>
      <c r="R297" s="3" t="str">
        <f>IF(ISERROR(VLOOKUP(L297,要素一覧!$A$1:$B$51,2,0)),"",VLOOKUP(L297,要素一覧!$A$1:$B$51,2,0))</f>
        <v/>
      </c>
      <c r="S297" s="3" t="str">
        <f t="shared" si="44"/>
        <v/>
      </c>
      <c r="T297" s="3" t="str">
        <f t="shared" si="53"/>
        <v/>
      </c>
      <c r="U297" s="3" t="str">
        <f t="shared" si="54"/>
        <v/>
      </c>
      <c r="V297" s="3" t="str">
        <f t="shared" si="51"/>
        <v/>
      </c>
      <c r="W297" t="str">
        <f>IF(AND(COUNTIF(T$2:T297,T297)=1,T297&gt;0),ROW(),"")</f>
        <v/>
      </c>
      <c r="X297" t="str">
        <f>IF(AND(COUNTIF(U$2:U297,U297)=1,U297&gt;0),ROW(),"")</f>
        <v/>
      </c>
      <c r="Y297" t="str">
        <f t="shared" si="49"/>
        <v/>
      </c>
      <c r="Z297" t="str">
        <f t="shared" si="49"/>
        <v/>
      </c>
      <c r="AA297">
        <v>296</v>
      </c>
      <c r="AB297" t="str">
        <f t="shared" si="50"/>
        <v/>
      </c>
      <c r="AC297" s="3"/>
      <c r="AD297" s="3"/>
      <c r="AE297" s="3"/>
    </row>
    <row r="298" spans="1:31" ht="21.95" customHeight="1">
      <c r="A298" s="30"/>
      <c r="B298" s="31"/>
      <c r="C298" s="470"/>
      <c r="D298" s="471"/>
      <c r="E298" s="468"/>
      <c r="F298" s="469"/>
      <c r="G298" s="58"/>
      <c r="H298" s="32"/>
      <c r="I298" s="37"/>
      <c r="J298" s="490" t="str">
        <f t="shared" si="55"/>
        <v/>
      </c>
      <c r="K298" s="491"/>
      <c r="L298" s="64"/>
      <c r="M298" s="87" t="str">
        <f t="shared" si="56"/>
        <v/>
      </c>
      <c r="N298" s="52"/>
      <c r="O298" s="52"/>
      <c r="P298" s="52"/>
      <c r="Q298" s="52"/>
      <c r="R298" s="3" t="str">
        <f>IF(ISERROR(VLOOKUP(L298,要素一覧!$A$1:$B$51,2,0)),"",VLOOKUP(L298,要素一覧!$A$1:$B$51,2,0))</f>
        <v/>
      </c>
      <c r="S298" s="3" t="str">
        <f t="shared" si="44"/>
        <v/>
      </c>
      <c r="T298" s="3" t="str">
        <f t="shared" si="53"/>
        <v/>
      </c>
      <c r="U298" s="3" t="str">
        <f t="shared" si="54"/>
        <v/>
      </c>
      <c r="V298" s="3" t="str">
        <f t="shared" si="51"/>
        <v/>
      </c>
      <c r="W298" t="str">
        <f>IF(AND(COUNTIF(T$2:T298,T298)=1,T298&gt;0),ROW(),"")</f>
        <v/>
      </c>
      <c r="X298" t="str">
        <f>IF(AND(COUNTIF(U$2:U298,U298)=1,U298&gt;0),ROW(),"")</f>
        <v/>
      </c>
      <c r="Y298" t="str">
        <f t="shared" si="49"/>
        <v/>
      </c>
      <c r="Z298" t="str">
        <f t="shared" si="49"/>
        <v/>
      </c>
      <c r="AA298">
        <v>297</v>
      </c>
      <c r="AB298" t="str">
        <f t="shared" si="50"/>
        <v/>
      </c>
      <c r="AC298" s="3"/>
      <c r="AD298" s="3"/>
      <c r="AE298" s="3"/>
    </row>
    <row r="299" spans="1:31" ht="21.95" customHeight="1">
      <c r="A299" s="30"/>
      <c r="B299" s="31"/>
      <c r="C299" s="496"/>
      <c r="D299" s="497"/>
      <c r="E299" s="468"/>
      <c r="F299" s="469"/>
      <c r="G299" s="58"/>
      <c r="H299" s="32"/>
      <c r="I299" s="37"/>
      <c r="J299" s="490" t="str">
        <f t="shared" si="55"/>
        <v/>
      </c>
      <c r="K299" s="491"/>
      <c r="L299" s="64"/>
      <c r="M299" s="87" t="str">
        <f t="shared" si="56"/>
        <v/>
      </c>
      <c r="N299" s="52"/>
      <c r="O299" s="52"/>
      <c r="P299" s="52"/>
      <c r="Q299" s="52"/>
      <c r="R299" s="3" t="str">
        <f>IF(ISERROR(VLOOKUP(L299,要素一覧!$A$1:$B$51,2,0)),"",VLOOKUP(L299,要素一覧!$A$1:$B$51,2,0))</f>
        <v/>
      </c>
      <c r="S299" s="3" t="str">
        <f t="shared" si="44"/>
        <v/>
      </c>
      <c r="T299" s="3" t="str">
        <f t="shared" si="53"/>
        <v/>
      </c>
      <c r="U299" s="3" t="str">
        <f t="shared" si="54"/>
        <v/>
      </c>
      <c r="V299" s="3" t="str">
        <f t="shared" si="51"/>
        <v/>
      </c>
      <c r="W299" t="str">
        <f>IF(AND(COUNTIF(T$2:T299,T299)=1,T299&gt;0),ROW(),"")</f>
        <v/>
      </c>
      <c r="X299" t="str">
        <f>IF(AND(COUNTIF(U$2:U299,U299)=1,U299&gt;0),ROW(),"")</f>
        <v/>
      </c>
      <c r="Y299" t="str">
        <f t="shared" si="49"/>
        <v/>
      </c>
      <c r="Z299" t="str">
        <f t="shared" si="49"/>
        <v/>
      </c>
      <c r="AA299">
        <v>298</v>
      </c>
      <c r="AB299" t="str">
        <f t="shared" si="50"/>
        <v/>
      </c>
      <c r="AC299" s="3"/>
      <c r="AD299" s="3"/>
      <c r="AE299" s="3"/>
    </row>
    <row r="300" spans="1:31" ht="21.95" customHeight="1">
      <c r="A300" s="30"/>
      <c r="B300" s="31"/>
      <c r="C300" s="496"/>
      <c r="D300" s="497"/>
      <c r="E300" s="468"/>
      <c r="F300" s="469"/>
      <c r="G300" s="58"/>
      <c r="H300" s="32"/>
      <c r="I300" s="38"/>
      <c r="J300" s="490" t="str">
        <f t="shared" si="55"/>
        <v/>
      </c>
      <c r="K300" s="491"/>
      <c r="L300" s="64"/>
      <c r="M300" s="87" t="str">
        <f t="shared" si="56"/>
        <v/>
      </c>
      <c r="N300" s="52"/>
      <c r="O300" s="52"/>
      <c r="P300" s="52"/>
      <c r="Q300" s="52"/>
      <c r="R300" s="3" t="str">
        <f>IF(ISERROR(VLOOKUP(L300,要素一覧!$A$1:$B$51,2,0)),"",VLOOKUP(L300,要素一覧!$A$1:$B$51,2,0))</f>
        <v/>
      </c>
      <c r="S300" s="3" t="str">
        <f t="shared" si="44"/>
        <v/>
      </c>
      <c r="T300" s="3" t="str">
        <f t="shared" si="53"/>
        <v/>
      </c>
      <c r="U300" s="3" t="str">
        <f t="shared" si="54"/>
        <v/>
      </c>
      <c r="V300" s="3" t="str">
        <f t="shared" si="51"/>
        <v/>
      </c>
      <c r="W300" t="str">
        <f>IF(AND(COUNTIF(T$2:T300,T300)=1,T300&gt;0),ROW(),"")</f>
        <v/>
      </c>
      <c r="X300" t="str">
        <f>IF(AND(COUNTIF(U$2:U300,U300)=1,U300&gt;0),ROW(),"")</f>
        <v/>
      </c>
      <c r="Y300" t="str">
        <f t="shared" si="49"/>
        <v/>
      </c>
      <c r="Z300" t="str">
        <f t="shared" si="49"/>
        <v/>
      </c>
      <c r="AA300">
        <v>299</v>
      </c>
      <c r="AB300" t="str">
        <f t="shared" si="50"/>
        <v/>
      </c>
      <c r="AC300" s="3"/>
      <c r="AD300" s="3"/>
      <c r="AE300" s="3"/>
    </row>
    <row r="301" spans="1:31" ht="21.95" customHeight="1">
      <c r="A301" s="30"/>
      <c r="B301" s="31"/>
      <c r="C301" s="496"/>
      <c r="D301" s="497"/>
      <c r="E301" s="468"/>
      <c r="F301" s="469"/>
      <c r="G301" s="58"/>
      <c r="H301" s="32"/>
      <c r="I301" s="38"/>
      <c r="J301" s="490" t="str">
        <f t="shared" si="55"/>
        <v/>
      </c>
      <c r="K301" s="491"/>
      <c r="L301" s="64"/>
      <c r="M301" s="87" t="str">
        <f t="shared" si="56"/>
        <v/>
      </c>
      <c r="N301" s="52"/>
      <c r="O301" s="52"/>
      <c r="P301" s="52"/>
      <c r="Q301" s="52"/>
      <c r="R301" s="3" t="str">
        <f>IF(ISERROR(VLOOKUP(L301,要素一覧!$A$1:$B$51,2,0)),"",VLOOKUP(L301,要素一覧!$A$1:$B$51,2,0))</f>
        <v/>
      </c>
      <c r="S301" s="3" t="str">
        <f t="shared" si="44"/>
        <v/>
      </c>
      <c r="T301" s="3" t="str">
        <f t="shared" si="53"/>
        <v/>
      </c>
      <c r="U301" s="3" t="str">
        <f t="shared" si="54"/>
        <v/>
      </c>
      <c r="V301" s="3" t="str">
        <f t="shared" si="51"/>
        <v/>
      </c>
      <c r="W301" t="str">
        <f>IF(AND(COUNTIF(T$2:T301,T301)=1,T301&gt;0),ROW(),"")</f>
        <v/>
      </c>
      <c r="X301" t="str">
        <f>IF(AND(COUNTIF(U$2:U301,U301)=1,U301&gt;0),ROW(),"")</f>
        <v/>
      </c>
      <c r="Y301" t="str">
        <f t="shared" si="49"/>
        <v/>
      </c>
      <c r="Z301" t="str">
        <f t="shared" si="49"/>
        <v/>
      </c>
      <c r="AA301">
        <v>300</v>
      </c>
      <c r="AB301" t="str">
        <f t="shared" si="50"/>
        <v/>
      </c>
      <c r="AC301" s="3"/>
      <c r="AD301" s="3"/>
      <c r="AE301" s="3"/>
    </row>
    <row r="302" spans="1:31" ht="21.95" customHeight="1">
      <c r="A302" s="30"/>
      <c r="B302" s="31"/>
      <c r="C302" s="496"/>
      <c r="D302" s="497"/>
      <c r="E302" s="468"/>
      <c r="F302" s="469"/>
      <c r="G302" s="58"/>
      <c r="H302" s="32"/>
      <c r="I302" s="38"/>
      <c r="J302" s="490" t="str">
        <f t="shared" si="55"/>
        <v/>
      </c>
      <c r="K302" s="491"/>
      <c r="L302" s="64"/>
      <c r="M302" s="87" t="str">
        <f t="shared" si="56"/>
        <v/>
      </c>
      <c r="N302" s="52"/>
      <c r="O302" s="52"/>
      <c r="P302" s="52"/>
      <c r="Q302" s="52"/>
      <c r="R302" s="3" t="str">
        <f>IF(ISERROR(VLOOKUP(L302,要素一覧!$A$1:$B$51,2,0)),"",VLOOKUP(L302,要素一覧!$A$1:$B$51,2,0))</f>
        <v/>
      </c>
      <c r="S302" s="3" t="str">
        <f t="shared" si="44"/>
        <v/>
      </c>
      <c r="T302" s="3" t="str">
        <f t="shared" si="53"/>
        <v/>
      </c>
      <c r="U302" s="3" t="str">
        <f t="shared" si="54"/>
        <v/>
      </c>
      <c r="V302" s="3" t="str">
        <f t="shared" si="51"/>
        <v/>
      </c>
      <c r="W302" t="str">
        <f>IF(AND(COUNTIF(T$2:T302,T302)=1,T302&gt;0),ROW(),"")</f>
        <v/>
      </c>
      <c r="X302" t="str">
        <f>IF(AND(COUNTIF(U$2:U302,U302)=1,U302&gt;0),ROW(),"")</f>
        <v/>
      </c>
      <c r="Y302" t="str">
        <f t="shared" si="49"/>
        <v/>
      </c>
      <c r="Z302" t="str">
        <f t="shared" si="49"/>
        <v/>
      </c>
      <c r="AA302">
        <v>301</v>
      </c>
      <c r="AB302" t="str">
        <f t="shared" si="50"/>
        <v/>
      </c>
      <c r="AC302" s="3"/>
      <c r="AD302" s="3"/>
      <c r="AE302" s="3"/>
    </row>
    <row r="303" spans="1:31" ht="21.95" customHeight="1">
      <c r="A303" s="30"/>
      <c r="B303" s="31"/>
      <c r="C303" s="496"/>
      <c r="D303" s="497"/>
      <c r="E303" s="468"/>
      <c r="F303" s="469"/>
      <c r="G303" s="58"/>
      <c r="H303" s="32"/>
      <c r="I303" s="38"/>
      <c r="J303" s="490" t="str">
        <f t="shared" si="55"/>
        <v/>
      </c>
      <c r="K303" s="491"/>
      <c r="L303" s="64"/>
      <c r="M303" s="87" t="str">
        <f t="shared" si="56"/>
        <v/>
      </c>
      <c r="N303" s="52"/>
      <c r="O303" s="52"/>
      <c r="P303" s="52"/>
      <c r="Q303" s="52"/>
      <c r="R303" s="3" t="str">
        <f>IF(ISERROR(VLOOKUP(L303,要素一覧!$A$1:$B$51,2,0)),"",VLOOKUP(L303,要素一覧!$A$1:$B$51,2,0))</f>
        <v/>
      </c>
      <c r="S303" s="3" t="str">
        <f t="shared" si="44"/>
        <v/>
      </c>
      <c r="T303" s="3" t="str">
        <f t="shared" si="53"/>
        <v/>
      </c>
      <c r="U303" s="3" t="str">
        <f t="shared" si="54"/>
        <v/>
      </c>
      <c r="V303" s="3" t="str">
        <f t="shared" si="51"/>
        <v/>
      </c>
      <c r="W303" t="str">
        <f>IF(AND(COUNTIF(T$2:T303,T303)=1,T303&gt;0),ROW(),"")</f>
        <v/>
      </c>
      <c r="X303" t="str">
        <f>IF(AND(COUNTIF(U$2:U303,U303)=1,U303&gt;0),ROW(),"")</f>
        <v/>
      </c>
      <c r="Y303" t="str">
        <f t="shared" si="49"/>
        <v/>
      </c>
      <c r="Z303" t="str">
        <f t="shared" si="49"/>
        <v/>
      </c>
      <c r="AA303">
        <v>302</v>
      </c>
      <c r="AB303" t="str">
        <f t="shared" si="50"/>
        <v/>
      </c>
      <c r="AC303" s="3"/>
      <c r="AD303" s="3"/>
      <c r="AE303" s="3"/>
    </row>
    <row r="304" spans="1:31" ht="21.95" customHeight="1">
      <c r="A304" s="30"/>
      <c r="B304" s="31"/>
      <c r="C304" s="496"/>
      <c r="D304" s="497"/>
      <c r="E304" s="468"/>
      <c r="F304" s="469"/>
      <c r="G304" s="58"/>
      <c r="H304" s="32"/>
      <c r="I304" s="38"/>
      <c r="J304" s="490" t="str">
        <f t="shared" si="55"/>
        <v/>
      </c>
      <c r="K304" s="491"/>
      <c r="L304" s="64"/>
      <c r="M304" s="87" t="str">
        <f t="shared" si="56"/>
        <v/>
      </c>
      <c r="N304" s="52"/>
      <c r="O304" s="52"/>
      <c r="P304" s="52"/>
      <c r="Q304" s="52"/>
      <c r="R304" s="3" t="str">
        <f>IF(ISERROR(VLOOKUP(L304,要素一覧!$A$1:$B$51,2,0)),"",VLOOKUP(L304,要素一覧!$A$1:$B$51,2,0))</f>
        <v/>
      </c>
      <c r="S304" s="3" t="str">
        <f t="shared" si="44"/>
        <v/>
      </c>
      <c r="T304" s="3" t="str">
        <f t="shared" si="53"/>
        <v/>
      </c>
      <c r="U304" s="3" t="str">
        <f t="shared" si="54"/>
        <v/>
      </c>
      <c r="V304" s="3" t="str">
        <f t="shared" si="51"/>
        <v/>
      </c>
      <c r="W304" t="str">
        <f>IF(AND(COUNTIF(T$2:T304,T304)=1,T304&gt;0),ROW(),"")</f>
        <v/>
      </c>
      <c r="X304" t="str">
        <f>IF(AND(COUNTIF(U$2:U304,U304)=1,U304&gt;0),ROW(),"")</f>
        <v/>
      </c>
      <c r="Y304" t="str">
        <f t="shared" si="49"/>
        <v/>
      </c>
      <c r="Z304" t="str">
        <f t="shared" si="49"/>
        <v/>
      </c>
      <c r="AA304">
        <v>303</v>
      </c>
      <c r="AB304" t="str">
        <f t="shared" si="50"/>
        <v/>
      </c>
      <c r="AC304" s="3"/>
      <c r="AD304" s="3"/>
      <c r="AE304" s="3"/>
    </row>
    <row r="305" spans="1:31" ht="21.95" customHeight="1">
      <c r="A305" s="30"/>
      <c r="B305" s="31"/>
      <c r="C305" s="496"/>
      <c r="D305" s="497"/>
      <c r="E305" s="468"/>
      <c r="F305" s="469"/>
      <c r="G305" s="58"/>
      <c r="H305" s="32"/>
      <c r="I305" s="38"/>
      <c r="J305" s="490" t="str">
        <f t="shared" si="55"/>
        <v/>
      </c>
      <c r="K305" s="491"/>
      <c r="L305" s="64"/>
      <c r="M305" s="87" t="str">
        <f t="shared" si="56"/>
        <v/>
      </c>
      <c r="N305" s="52"/>
      <c r="O305" s="52"/>
      <c r="P305" s="52"/>
      <c r="Q305" s="52"/>
      <c r="R305" s="3" t="str">
        <f>IF(ISERROR(VLOOKUP(L305,要素一覧!$A$1:$B$51,2,0)),"",VLOOKUP(L305,要素一覧!$A$1:$B$51,2,0))</f>
        <v/>
      </c>
      <c r="S305" s="3" t="str">
        <f t="shared" si="44"/>
        <v/>
      </c>
      <c r="T305" s="3" t="str">
        <f t="shared" si="53"/>
        <v/>
      </c>
      <c r="U305" s="3" t="str">
        <f t="shared" si="54"/>
        <v/>
      </c>
      <c r="V305" s="3" t="str">
        <f t="shared" si="51"/>
        <v/>
      </c>
      <c r="W305" t="str">
        <f>IF(AND(COUNTIF(T$2:T305,T305)=1,T305&gt;0),ROW(),"")</f>
        <v/>
      </c>
      <c r="X305" t="str">
        <f>IF(AND(COUNTIF(U$2:U305,U305)=1,U305&gt;0),ROW(),"")</f>
        <v/>
      </c>
      <c r="Y305" t="str">
        <f t="shared" si="49"/>
        <v/>
      </c>
      <c r="Z305" t="str">
        <f t="shared" si="49"/>
        <v/>
      </c>
      <c r="AA305">
        <v>304</v>
      </c>
      <c r="AB305" t="str">
        <f t="shared" si="50"/>
        <v/>
      </c>
      <c r="AC305" s="3"/>
      <c r="AD305" s="3"/>
      <c r="AE305" s="3"/>
    </row>
    <row r="306" spans="1:31" ht="21.95" customHeight="1">
      <c r="A306" s="30"/>
      <c r="B306" s="31"/>
      <c r="C306" s="496"/>
      <c r="D306" s="497"/>
      <c r="E306" s="468"/>
      <c r="F306" s="469"/>
      <c r="G306" s="58"/>
      <c r="H306" s="32"/>
      <c r="I306" s="38"/>
      <c r="J306" s="490" t="str">
        <f t="shared" si="55"/>
        <v/>
      </c>
      <c r="K306" s="491"/>
      <c r="L306" s="64"/>
      <c r="M306" s="87" t="str">
        <f t="shared" si="56"/>
        <v/>
      </c>
      <c r="N306" s="52"/>
      <c r="O306" s="52"/>
      <c r="P306" s="52"/>
      <c r="Q306" s="52"/>
      <c r="R306" s="3" t="str">
        <f>IF(ISERROR(VLOOKUP(L306,要素一覧!$A$1:$B$51,2,0)),"",VLOOKUP(L306,要素一覧!$A$1:$B$51,2,0))</f>
        <v/>
      </c>
      <c r="S306" s="3" t="str">
        <f t="shared" si="44"/>
        <v/>
      </c>
      <c r="T306" s="3" t="str">
        <f t="shared" si="53"/>
        <v/>
      </c>
      <c r="U306" s="3" t="str">
        <f t="shared" si="54"/>
        <v/>
      </c>
      <c r="V306" s="3" t="str">
        <f t="shared" si="51"/>
        <v/>
      </c>
      <c r="W306" t="str">
        <f>IF(AND(COUNTIF(T$2:T306,T306)=1,T306&gt;0),ROW(),"")</f>
        <v/>
      </c>
      <c r="X306" t="str">
        <f>IF(AND(COUNTIF(U$2:U306,U306)=1,U306&gt;0),ROW(),"")</f>
        <v/>
      </c>
      <c r="Y306" t="str">
        <f t="shared" si="49"/>
        <v/>
      </c>
      <c r="Z306" t="str">
        <f t="shared" si="49"/>
        <v/>
      </c>
      <c r="AA306">
        <v>305</v>
      </c>
      <c r="AB306" t="str">
        <f t="shared" si="50"/>
        <v/>
      </c>
      <c r="AC306" s="3"/>
      <c r="AD306" s="3"/>
      <c r="AE306" s="3"/>
    </row>
    <row r="307" spans="1:31" ht="21.95" customHeight="1">
      <c r="A307" s="30"/>
      <c r="B307" s="31"/>
      <c r="C307" s="496"/>
      <c r="D307" s="497"/>
      <c r="E307" s="468"/>
      <c r="F307" s="469"/>
      <c r="G307" s="58"/>
      <c r="H307" s="32"/>
      <c r="I307" s="38"/>
      <c r="J307" s="490" t="str">
        <f t="shared" si="55"/>
        <v/>
      </c>
      <c r="K307" s="491"/>
      <c r="L307" s="64"/>
      <c r="M307" s="87" t="str">
        <f t="shared" si="56"/>
        <v/>
      </c>
      <c r="N307" s="52"/>
      <c r="O307" s="52"/>
      <c r="P307" s="52"/>
      <c r="Q307" s="52"/>
      <c r="R307" s="3" t="str">
        <f>IF(ISERROR(VLOOKUP(L307,要素一覧!$A$1:$B$51,2,0)),"",VLOOKUP(L307,要素一覧!$A$1:$B$51,2,0))</f>
        <v/>
      </c>
      <c r="S307" s="3" t="str">
        <f t="shared" si="44"/>
        <v/>
      </c>
      <c r="T307" s="3" t="str">
        <f t="shared" si="53"/>
        <v/>
      </c>
      <c r="U307" s="3" t="str">
        <f t="shared" si="54"/>
        <v/>
      </c>
      <c r="V307" s="3" t="str">
        <f t="shared" si="51"/>
        <v/>
      </c>
      <c r="W307" t="str">
        <f>IF(AND(COUNTIF(T$2:T307,T307)=1,T307&gt;0),ROW(),"")</f>
        <v/>
      </c>
      <c r="X307" t="str">
        <f>IF(AND(COUNTIF(U$2:U307,U307)=1,U307&gt;0),ROW(),"")</f>
        <v/>
      </c>
      <c r="Y307" t="str">
        <f t="shared" si="49"/>
        <v/>
      </c>
      <c r="Z307" t="str">
        <f t="shared" si="49"/>
        <v/>
      </c>
      <c r="AA307">
        <v>306</v>
      </c>
      <c r="AB307" t="str">
        <f t="shared" si="50"/>
        <v/>
      </c>
      <c r="AC307" s="3"/>
      <c r="AD307" s="3"/>
      <c r="AE307" s="3"/>
    </row>
    <row r="308" spans="1:31" ht="21.95" customHeight="1">
      <c r="A308" s="30"/>
      <c r="B308" s="31"/>
      <c r="C308" s="496"/>
      <c r="D308" s="497"/>
      <c r="E308" s="468"/>
      <c r="F308" s="469"/>
      <c r="G308" s="58"/>
      <c r="H308" s="32"/>
      <c r="I308" s="38"/>
      <c r="J308" s="490" t="str">
        <f t="shared" si="55"/>
        <v/>
      </c>
      <c r="K308" s="491"/>
      <c r="L308" s="64"/>
      <c r="M308" s="87" t="str">
        <f t="shared" si="56"/>
        <v/>
      </c>
      <c r="N308" s="52"/>
      <c r="O308" s="52"/>
      <c r="P308" s="52"/>
      <c r="Q308" s="52"/>
      <c r="R308" s="3" t="str">
        <f>IF(ISERROR(VLOOKUP(L308,要素一覧!$A$1:$B$51,2,0)),"",VLOOKUP(L308,要素一覧!$A$1:$B$51,2,0))</f>
        <v/>
      </c>
      <c r="S308" s="3" t="str">
        <f t="shared" si="44"/>
        <v/>
      </c>
      <c r="T308" s="3" t="str">
        <f t="shared" si="53"/>
        <v/>
      </c>
      <c r="U308" s="3" t="str">
        <f t="shared" si="54"/>
        <v/>
      </c>
      <c r="V308" s="3" t="str">
        <f t="shared" si="51"/>
        <v/>
      </c>
      <c r="W308" t="str">
        <f>IF(AND(COUNTIF(T$2:T308,T308)=1,T308&gt;0),ROW(),"")</f>
        <v/>
      </c>
      <c r="X308" t="str">
        <f>IF(AND(COUNTIF(U$2:U308,U308)=1,U308&gt;0),ROW(),"")</f>
        <v/>
      </c>
      <c r="Y308" t="str">
        <f t="shared" si="49"/>
        <v/>
      </c>
      <c r="Z308" t="str">
        <f t="shared" si="49"/>
        <v/>
      </c>
      <c r="AA308">
        <v>307</v>
      </c>
      <c r="AB308" t="str">
        <f t="shared" si="50"/>
        <v/>
      </c>
      <c r="AC308" s="3"/>
      <c r="AD308" s="3"/>
      <c r="AE308" s="3"/>
    </row>
    <row r="309" spans="1:31" ht="21.95" customHeight="1">
      <c r="A309" s="30"/>
      <c r="B309" s="31"/>
      <c r="C309" s="496"/>
      <c r="D309" s="497"/>
      <c r="E309" s="468"/>
      <c r="F309" s="469"/>
      <c r="G309" s="58"/>
      <c r="H309" s="32"/>
      <c r="I309" s="38"/>
      <c r="J309" s="490" t="str">
        <f t="shared" si="55"/>
        <v/>
      </c>
      <c r="K309" s="491"/>
      <c r="L309" s="64"/>
      <c r="M309" s="87" t="str">
        <f t="shared" si="56"/>
        <v/>
      </c>
      <c r="N309" s="52"/>
      <c r="O309" s="52"/>
      <c r="P309" s="52"/>
      <c r="Q309" s="52"/>
      <c r="R309" s="3" t="str">
        <f>IF(ISERROR(VLOOKUP(L309,要素一覧!$A$1:$B$51,2,0)),"",VLOOKUP(L309,要素一覧!$A$1:$B$51,2,0))</f>
        <v/>
      </c>
      <c r="S309" s="3" t="str">
        <f t="shared" si="44"/>
        <v/>
      </c>
      <c r="T309" s="3" t="str">
        <f t="shared" si="53"/>
        <v/>
      </c>
      <c r="U309" s="3" t="str">
        <f t="shared" si="54"/>
        <v/>
      </c>
      <c r="V309" s="3" t="str">
        <f t="shared" si="51"/>
        <v/>
      </c>
      <c r="W309" t="str">
        <f>IF(AND(COUNTIF(T$2:T309,T309)=1,T309&gt;0),ROW(),"")</f>
        <v/>
      </c>
      <c r="X309" t="str">
        <f>IF(AND(COUNTIF(U$2:U309,U309)=1,U309&gt;0),ROW(),"")</f>
        <v/>
      </c>
      <c r="Y309" t="str">
        <f t="shared" si="49"/>
        <v/>
      </c>
      <c r="Z309" t="str">
        <f t="shared" si="49"/>
        <v/>
      </c>
      <c r="AA309">
        <v>308</v>
      </c>
      <c r="AB309" t="str">
        <f t="shared" si="50"/>
        <v/>
      </c>
      <c r="AC309" s="3"/>
      <c r="AD309" s="3"/>
      <c r="AE309" s="3"/>
    </row>
    <row r="310" spans="1:31" ht="21.95" customHeight="1" thickBot="1">
      <c r="A310" s="30"/>
      <c r="B310" s="31"/>
      <c r="C310" s="496"/>
      <c r="D310" s="497"/>
      <c r="E310" s="468"/>
      <c r="F310" s="469"/>
      <c r="G310" s="59"/>
      <c r="H310" s="35"/>
      <c r="I310" s="39"/>
      <c r="J310" s="501" t="str">
        <f t="shared" si="55"/>
        <v/>
      </c>
      <c r="K310" s="502"/>
      <c r="L310" s="64"/>
      <c r="M310" s="88" t="str">
        <f t="shared" si="56"/>
        <v/>
      </c>
      <c r="N310" s="52"/>
      <c r="O310" s="52"/>
      <c r="P310" s="52"/>
      <c r="Q310" s="52"/>
      <c r="R310" s="3" t="str">
        <f>IF(ISERROR(VLOOKUP(L310,要素一覧!$A$1:$B$51,2,0)),"",VLOOKUP(L310,要素一覧!$A$1:$B$51,2,0))</f>
        <v/>
      </c>
      <c r="S310" s="3" t="str">
        <f t="shared" si="44"/>
        <v/>
      </c>
      <c r="T310" s="3" t="str">
        <f t="shared" si="53"/>
        <v/>
      </c>
      <c r="U310" s="3" t="str">
        <f t="shared" si="54"/>
        <v/>
      </c>
      <c r="V310" s="3" t="str">
        <f t="shared" si="51"/>
        <v/>
      </c>
      <c r="W310" t="str">
        <f>IF(AND(COUNTIF(T$2:T310,T310)=1,T310&gt;0),ROW(),"")</f>
        <v/>
      </c>
      <c r="X310" t="str">
        <f>IF(AND(COUNTIF(U$2:U310,U310)=1,U310&gt;0),ROW(),"")</f>
        <v/>
      </c>
      <c r="Y310" t="str">
        <f t="shared" si="49"/>
        <v/>
      </c>
      <c r="Z310" t="str">
        <f t="shared" si="49"/>
        <v/>
      </c>
      <c r="AA310">
        <v>309</v>
      </c>
      <c r="AB310" t="str">
        <f t="shared" si="50"/>
        <v/>
      </c>
      <c r="AC310" s="3"/>
      <c r="AD310" s="3"/>
      <c r="AE310" s="3"/>
    </row>
    <row r="311" spans="1:31" ht="24.95" customHeight="1" thickBot="1">
      <c r="A311" s="5"/>
      <c r="B311" s="5"/>
      <c r="C311" s="5"/>
      <c r="D311" s="5"/>
      <c r="E311" s="5"/>
      <c r="F311" s="5"/>
      <c r="G311" s="12"/>
      <c r="H311" s="6"/>
      <c r="I311" s="11" t="s">
        <v>2</v>
      </c>
      <c r="J311" s="498">
        <f>SUM(J286:K310)</f>
        <v>0</v>
      </c>
      <c r="K311" s="499"/>
      <c r="L311" s="49"/>
      <c r="M311" s="5"/>
      <c r="N311" s="4"/>
      <c r="O311" s="13">
        <f>SUM(S286:S310)</f>
        <v>0</v>
      </c>
      <c r="P311" s="50"/>
      <c r="Q311" s="50"/>
      <c r="S311" s="3">
        <f t="shared" ref="S311:S374" si="57">IF(J311="","",IF(O311=1,G311*32.1,O311))</f>
        <v>0</v>
      </c>
      <c r="T311" s="13"/>
      <c r="U311" s="3"/>
      <c r="V311" s="3" t="str">
        <f t="shared" si="51"/>
        <v/>
      </c>
      <c r="W311" t="str">
        <f>IF(AND(COUNTIF(T$2:T311,T311)=1,T311&gt;0),ROW(),"")</f>
        <v/>
      </c>
      <c r="X311" t="str">
        <f>IF(AND(COUNTIF(U$2:U311,U311)=1,U311&gt;0),ROW(),"")</f>
        <v/>
      </c>
      <c r="Y311" t="str">
        <f t="shared" si="49"/>
        <v/>
      </c>
      <c r="Z311" t="str">
        <f t="shared" si="49"/>
        <v/>
      </c>
      <c r="AA311">
        <v>310</v>
      </c>
      <c r="AB311" t="str">
        <f t="shared" si="50"/>
        <v/>
      </c>
      <c r="AC311" s="13"/>
      <c r="AD311" s="13"/>
      <c r="AE311" s="13"/>
    </row>
    <row r="312" spans="1:31" ht="20.100000000000001" customHeight="1">
      <c r="A312" s="4"/>
      <c r="B312" s="4"/>
      <c r="C312" s="4"/>
      <c r="D312" s="503"/>
      <c r="E312" s="503"/>
      <c r="F312" s="503"/>
      <c r="G312" s="4"/>
      <c r="H312" s="4"/>
      <c r="I312" s="500" t="s">
        <v>32</v>
      </c>
      <c r="J312" s="500"/>
      <c r="K312" s="500"/>
      <c r="L312" s="500"/>
      <c r="M312" s="500"/>
      <c r="N312" s="68"/>
      <c r="P312" s="56"/>
      <c r="Q312" s="56"/>
      <c r="S312" s="3" t="str">
        <f t="shared" si="57"/>
        <v/>
      </c>
      <c r="U312" s="3"/>
      <c r="V312" s="3" t="str">
        <f t="shared" si="51"/>
        <v/>
      </c>
      <c r="W312" t="str">
        <f>IF(AND(COUNTIF(T$2:T312,T312)=1,T312&gt;0),ROW(),"")</f>
        <v/>
      </c>
      <c r="X312" t="str">
        <f>IF(AND(COUNTIF(U$2:U312,U312)=1,U312&gt;0),ROW(),"")</f>
        <v/>
      </c>
      <c r="Y312" t="str">
        <f t="shared" si="49"/>
        <v/>
      </c>
      <c r="Z312" t="str">
        <f t="shared" si="49"/>
        <v/>
      </c>
      <c r="AA312">
        <v>311</v>
      </c>
      <c r="AB312" t="str">
        <f t="shared" si="50"/>
        <v/>
      </c>
      <c r="AC312" s="13"/>
      <c r="AD312" s="13"/>
      <c r="AE312" s="13"/>
    </row>
    <row r="313" spans="1:31" ht="30" customHeight="1">
      <c r="A313" s="467" t="str">
        <f>総括書!A1</f>
        <v>2023年最新版</v>
      </c>
      <c r="B313" s="467"/>
      <c r="C313" s="467"/>
      <c r="E313" s="98" t="s">
        <v>26</v>
      </c>
      <c r="F313" s="98"/>
      <c r="G313" s="98"/>
      <c r="H313" s="98"/>
      <c r="I313" s="98"/>
      <c r="J313" s="98"/>
      <c r="K313" s="98"/>
      <c r="L313" s="98"/>
      <c r="M313" s="98"/>
      <c r="N313" s="66"/>
      <c r="V313" s="3" t="str">
        <f t="shared" si="51"/>
        <v/>
      </c>
      <c r="W313" t="s">
        <v>129</v>
      </c>
      <c r="Y313" t="str">
        <f t="shared" si="49"/>
        <v/>
      </c>
      <c r="Z313" t="str">
        <f t="shared" si="49"/>
        <v/>
      </c>
      <c r="AA313">
        <v>312</v>
      </c>
      <c r="AB313" t="str">
        <f t="shared" si="50"/>
        <v/>
      </c>
    </row>
    <row r="314" spans="1:31" ht="20.100000000000001" customHeight="1">
      <c r="B314" s="474" t="s">
        <v>51</v>
      </c>
      <c r="C314" s="474"/>
      <c r="D314" s="474"/>
      <c r="E314" s="10"/>
      <c r="F314" s="10"/>
      <c r="G314" s="10"/>
      <c r="H314" s="10"/>
      <c r="I314" s="10"/>
      <c r="J314" s="495">
        <f ca="1">総括書!$I$1</f>
        <v>45645</v>
      </c>
      <c r="K314" s="495"/>
      <c r="L314" s="495"/>
      <c r="M314" s="495"/>
      <c r="N314" s="67"/>
      <c r="V314" s="3" t="str">
        <f t="shared" si="51"/>
        <v/>
      </c>
      <c r="W314" t="str">
        <f>IF(AND(COUNTIF(T$2:T314,T314)=1,T314&gt;0),ROW(),"")</f>
        <v/>
      </c>
      <c r="X314" t="str">
        <f>IF(AND(COUNTIF(U$2:U314,U314)=1,U314&gt;0),ROW(),"")</f>
        <v/>
      </c>
      <c r="Y314" t="str">
        <f t="shared" si="49"/>
        <v/>
      </c>
      <c r="Z314" t="str">
        <f t="shared" si="49"/>
        <v/>
      </c>
      <c r="AA314">
        <v>313</v>
      </c>
      <c r="AB314" t="str">
        <f t="shared" si="50"/>
        <v/>
      </c>
    </row>
    <row r="315" spans="1:31" ht="15" customHeight="1">
      <c r="B315" s="506" t="s">
        <v>11</v>
      </c>
      <c r="C315" s="506"/>
      <c r="D315" s="506"/>
      <c r="E315" s="506"/>
      <c r="F315" s="506"/>
      <c r="G315" s="18"/>
      <c r="H315" s="14"/>
      <c r="I315" s="14"/>
      <c r="J315" s="14"/>
      <c r="K315" s="14"/>
      <c r="L315" s="14"/>
      <c r="M315" s="91"/>
      <c r="N315" s="46"/>
      <c r="V315" s="3" t="str">
        <f t="shared" si="51"/>
        <v/>
      </c>
      <c r="W315" t="str">
        <f>IF(AND(COUNTIF(T$2:T315,T315)=1,T315&gt;0),ROW(),"")</f>
        <v/>
      </c>
      <c r="X315" t="str">
        <f>IF(AND(COUNTIF(U$2:U315,U315)=1,U315&gt;0),ROW(),"")</f>
        <v/>
      </c>
      <c r="Y315" t="str">
        <f t="shared" si="49"/>
        <v/>
      </c>
      <c r="Z315" t="str">
        <f t="shared" si="49"/>
        <v/>
      </c>
      <c r="AA315">
        <v>314</v>
      </c>
      <c r="AB315" t="str">
        <f t="shared" si="50"/>
        <v/>
      </c>
    </row>
    <row r="316" spans="1:31" ht="30" customHeight="1">
      <c r="B316" s="506"/>
      <c r="C316" s="506"/>
      <c r="D316" s="506"/>
      <c r="E316" s="506"/>
      <c r="F316" s="506"/>
      <c r="G316" s="26" t="s">
        <v>7</v>
      </c>
      <c r="H316" s="483" t="str">
        <f>$H$4</f>
        <v/>
      </c>
      <c r="I316" s="483"/>
      <c r="J316" s="483"/>
      <c r="K316" s="483"/>
      <c r="L316" s="483"/>
      <c r="M316" s="484"/>
      <c r="N316" s="73"/>
      <c r="V316" s="3" t="str">
        <f t="shared" si="51"/>
        <v/>
      </c>
      <c r="W316" t="str">
        <f>IF(AND(COUNTIF(T$2:T316,T316)=1,T316&gt;0),ROW(),"")</f>
        <v/>
      </c>
      <c r="X316" t="str">
        <f>IF(AND(COUNTIF(U$2:U316,U316)=1,U316&gt;0),ROW(),"")</f>
        <v/>
      </c>
      <c r="Y316" t="str">
        <f t="shared" si="49"/>
        <v/>
      </c>
      <c r="Z316" t="str">
        <f t="shared" si="49"/>
        <v/>
      </c>
      <c r="AA316">
        <v>315</v>
      </c>
      <c r="AB316" t="str">
        <f t="shared" si="50"/>
        <v/>
      </c>
    </row>
    <row r="317" spans="1:31" ht="24.95" customHeight="1">
      <c r="F317" s="15"/>
      <c r="G317" s="25" t="s">
        <v>8</v>
      </c>
      <c r="H317" s="485" t="str">
        <f>$H$5</f>
        <v/>
      </c>
      <c r="I317" s="485"/>
      <c r="J317" s="485"/>
      <c r="K317" s="485"/>
      <c r="L317" s="485"/>
      <c r="M317" s="486"/>
      <c r="N317" s="69"/>
      <c r="V317" s="3" t="str">
        <f t="shared" si="51"/>
        <v/>
      </c>
      <c r="W317" t="str">
        <f>IF(AND(COUNTIF(T$2:T317,T317)=1,T317&gt;0),ROW(),"")</f>
        <v/>
      </c>
      <c r="X317" t="str">
        <f>IF(AND(COUNTIF(U$2:U317,U317)=1,U317&gt;0),ROW(),"")</f>
        <v/>
      </c>
      <c r="Y317" t="str">
        <f t="shared" si="49"/>
        <v/>
      </c>
      <c r="Z317" t="str">
        <f t="shared" si="49"/>
        <v/>
      </c>
      <c r="AA317">
        <v>316</v>
      </c>
      <c r="AB317" t="str">
        <f t="shared" si="50"/>
        <v/>
      </c>
    </row>
    <row r="318" spans="1:31" ht="24.95" customHeight="1">
      <c r="F318" s="16"/>
      <c r="G318" s="23"/>
      <c r="H318" s="487"/>
      <c r="I318" s="487"/>
      <c r="J318" s="487"/>
      <c r="K318" s="487"/>
      <c r="L318" s="487"/>
      <c r="M318" s="89" t="s">
        <v>50</v>
      </c>
      <c r="N318" s="70"/>
      <c r="V318" s="3" t="str">
        <f t="shared" si="51"/>
        <v/>
      </c>
      <c r="W318" t="str">
        <f>IF(AND(COUNTIF(T$2:T318,T318)=1,T318&gt;0),ROW(),"")</f>
        <v/>
      </c>
      <c r="X318" t="str">
        <f>IF(AND(COUNTIF(U$2:U318,U318)=1,U318&gt;0),ROW(),"")</f>
        <v/>
      </c>
      <c r="Y318" t="str">
        <f t="shared" si="49"/>
        <v/>
      </c>
      <c r="Z318" t="str">
        <f t="shared" si="49"/>
        <v/>
      </c>
      <c r="AA318">
        <v>317</v>
      </c>
      <c r="AB318" t="str">
        <f t="shared" si="50"/>
        <v/>
      </c>
    </row>
    <row r="319" spans="1:31" ht="20.100000000000001" customHeight="1">
      <c r="F319" s="17"/>
      <c r="G319" s="24" t="s">
        <v>24</v>
      </c>
      <c r="H319" s="494" t="str">
        <f>$H$7</f>
        <v/>
      </c>
      <c r="I319" s="494"/>
      <c r="J319" s="494"/>
      <c r="K319" s="494"/>
      <c r="L319" s="494"/>
      <c r="M319" s="90"/>
      <c r="N319" s="71"/>
      <c r="V319" s="3" t="str">
        <f t="shared" si="51"/>
        <v/>
      </c>
      <c r="W319" t="str">
        <f>IF(AND(COUNTIF(T$2:T319,T319)=1,T319&gt;0),ROW(),"")</f>
        <v/>
      </c>
      <c r="X319" t="str">
        <f>IF(AND(COUNTIF(U$2:U319,U319)=1,U319&gt;0),ROW(),"")</f>
        <v/>
      </c>
      <c r="Y319" t="str">
        <f t="shared" si="49"/>
        <v/>
      </c>
      <c r="Z319" t="str">
        <f t="shared" si="49"/>
        <v/>
      </c>
      <c r="AA319">
        <v>318</v>
      </c>
      <c r="AB319" t="str">
        <f t="shared" si="50"/>
        <v/>
      </c>
    </row>
    <row r="320" spans="1:31" ht="20.100000000000001" customHeight="1">
      <c r="A320" s="481" t="s">
        <v>25</v>
      </c>
      <c r="B320" s="482"/>
      <c r="C320" s="97" t="str">
        <f>$C$8</f>
        <v/>
      </c>
      <c r="D320" s="10"/>
      <c r="E320" s="10"/>
      <c r="F320" s="10"/>
      <c r="G320" s="10"/>
      <c r="H320" s="10"/>
      <c r="I320" s="10"/>
      <c r="J320" s="10"/>
      <c r="K320" s="10"/>
      <c r="L320" s="10"/>
      <c r="M320" s="10"/>
      <c r="N320" s="10"/>
      <c r="R320" s="3"/>
      <c r="V320" s="3" t="str">
        <f t="shared" si="51"/>
        <v/>
      </c>
      <c r="W320" t="str">
        <f>IF(AND(COUNTIF(T$2:T320,T320)=1,T320&gt;0),ROW(),"")</f>
        <v/>
      </c>
      <c r="X320" t="str">
        <f>IF(AND(COUNTIF(U$2:U320,U320)=1,U320&gt;0),ROW(),"")</f>
        <v/>
      </c>
      <c r="Y320" t="str">
        <f t="shared" si="49"/>
        <v/>
      </c>
      <c r="Z320" t="str">
        <f t="shared" si="49"/>
        <v/>
      </c>
      <c r="AA320">
        <v>319</v>
      </c>
      <c r="AB320" t="str">
        <f t="shared" si="50"/>
        <v/>
      </c>
    </row>
    <row r="321" spans="1:31" ht="15" customHeight="1">
      <c r="A321" s="507" t="s">
        <v>29</v>
      </c>
      <c r="B321" s="508"/>
      <c r="C321" s="475" t="str">
        <f>$C$9</f>
        <v/>
      </c>
      <c r="D321" s="476"/>
      <c r="E321" s="476"/>
      <c r="F321" s="476"/>
      <c r="G321" s="476"/>
      <c r="H321" s="476"/>
      <c r="I321" s="476"/>
      <c r="J321" s="476"/>
      <c r="K321" s="476"/>
      <c r="L321" s="476"/>
      <c r="M321" s="477"/>
      <c r="N321" s="72"/>
      <c r="V321" s="3" t="str">
        <f t="shared" si="51"/>
        <v/>
      </c>
      <c r="W321" t="str">
        <f>IF(AND(COUNTIF(T$2:T321,T321)=1,T321&gt;0),ROW(),"")</f>
        <v/>
      </c>
      <c r="X321" t="str">
        <f>IF(AND(COUNTIF(U$2:U321,U321)=1,U321&gt;0),ROW(),"")</f>
        <v/>
      </c>
      <c r="Y321" t="str">
        <f t="shared" si="49"/>
        <v/>
      </c>
      <c r="Z321" t="str">
        <f t="shared" si="49"/>
        <v/>
      </c>
      <c r="AA321">
        <v>320</v>
      </c>
      <c r="AB321" t="str">
        <f t="shared" si="50"/>
        <v/>
      </c>
    </row>
    <row r="322" spans="1:31" ht="15" customHeight="1">
      <c r="A322" s="509"/>
      <c r="B322" s="510"/>
      <c r="C322" s="478"/>
      <c r="D322" s="479"/>
      <c r="E322" s="479"/>
      <c r="F322" s="479"/>
      <c r="G322" s="479"/>
      <c r="H322" s="479"/>
      <c r="I322" s="479"/>
      <c r="J322" s="479"/>
      <c r="K322" s="479"/>
      <c r="L322" s="479"/>
      <c r="M322" s="480"/>
      <c r="N322" s="72"/>
      <c r="V322" s="3" t="str">
        <f t="shared" si="51"/>
        <v/>
      </c>
      <c r="W322" t="str">
        <f>IF(AND(COUNTIF(T$2:T322,T322)=1,T322&gt;0),ROW(),"")</f>
        <v/>
      </c>
      <c r="X322" t="str">
        <f>IF(AND(COUNTIF(U$2:U322,U322)=1,U322&gt;0),ROW(),"")</f>
        <v/>
      </c>
      <c r="Y322" t="str">
        <f t="shared" ref="Y322:Z385" si="58">IF(COUNT(W:W)&lt;ROW(T321),"",INDEX(T:T,SMALL(W:W,ROW(T321))))</f>
        <v/>
      </c>
      <c r="Z322" t="str">
        <f t="shared" si="58"/>
        <v/>
      </c>
      <c r="AA322">
        <v>321</v>
      </c>
      <c r="AB322" t="str">
        <f t="shared" si="50"/>
        <v/>
      </c>
    </row>
    <row r="323" spans="1:31" ht="15" customHeight="1">
      <c r="A323" s="4"/>
      <c r="B323" s="4"/>
      <c r="C323" s="7"/>
      <c r="D323" s="7"/>
      <c r="E323" s="7"/>
      <c r="F323" s="7"/>
      <c r="G323" s="7"/>
      <c r="H323" s="7"/>
      <c r="I323" s="7"/>
      <c r="J323" s="7"/>
      <c r="K323" s="7"/>
      <c r="L323" s="7"/>
      <c r="M323" s="9" t="s">
        <v>41</v>
      </c>
      <c r="N323" s="8"/>
      <c r="O323" s="2"/>
      <c r="P323" s="2"/>
      <c r="Q323" s="2"/>
      <c r="R323" s="2"/>
      <c r="S323" s="2"/>
      <c r="T323" s="2"/>
      <c r="U323" s="2"/>
      <c r="V323" s="3" t="str">
        <f t="shared" si="51"/>
        <v/>
      </c>
      <c r="W323" t="str">
        <f>IF(AND(COUNTIF(T$2:T323,T323)=1,T323&gt;0),ROW(),"")</f>
        <v/>
      </c>
      <c r="X323" t="str">
        <f>IF(AND(COUNTIF(U$2:U323,U323)=1,U323&gt;0),ROW(),"")</f>
        <v/>
      </c>
      <c r="Y323" t="str">
        <f t="shared" si="58"/>
        <v/>
      </c>
      <c r="Z323" t="str">
        <f t="shared" si="58"/>
        <v/>
      </c>
      <c r="AA323">
        <v>322</v>
      </c>
      <c r="AB323" t="str">
        <f t="shared" ref="AB323:AB386" si="59">IF(ISERROR(SMALL(Y:Z,AA323)),"",SMALL(Y:Z,AA323))</f>
        <v/>
      </c>
      <c r="AC323" s="2"/>
      <c r="AD323" s="2"/>
      <c r="AE323" s="2"/>
    </row>
    <row r="324" spans="1:31" ht="24.95" customHeight="1">
      <c r="A324" s="19" t="s">
        <v>14</v>
      </c>
      <c r="B324" s="20" t="s">
        <v>15</v>
      </c>
      <c r="C324" s="511" t="s">
        <v>5</v>
      </c>
      <c r="D324" s="512"/>
      <c r="E324" s="513" t="s">
        <v>16</v>
      </c>
      <c r="F324" s="514"/>
      <c r="G324" s="22" t="s">
        <v>4</v>
      </c>
      <c r="H324" s="22" t="s">
        <v>6</v>
      </c>
      <c r="I324" s="21" t="s">
        <v>3</v>
      </c>
      <c r="J324" s="504" t="s">
        <v>1</v>
      </c>
      <c r="K324" s="505"/>
      <c r="L324" s="48" t="s">
        <v>9</v>
      </c>
      <c r="M324" s="85" t="s">
        <v>10</v>
      </c>
      <c r="N324" s="51" t="s">
        <v>95</v>
      </c>
      <c r="O324" s="51" t="s">
        <v>49</v>
      </c>
      <c r="P324" s="51" t="s">
        <v>89</v>
      </c>
      <c r="Q324" s="51" t="s">
        <v>125</v>
      </c>
      <c r="R324" s="55" t="s">
        <v>86</v>
      </c>
      <c r="S324" s="2" t="s">
        <v>128</v>
      </c>
      <c r="T324" s="1"/>
      <c r="U324" s="1"/>
      <c r="V324" s="3" t="str">
        <f t="shared" si="51"/>
        <v/>
      </c>
      <c r="W324" t="str">
        <f>IF(AND(COUNTIF(T$2:T324,T324)=1,T324&gt;0),ROW(),"")</f>
        <v/>
      </c>
      <c r="X324" t="str">
        <f>IF(AND(COUNTIF(U$2:U324,U324)=1,U324&gt;0),ROW(),"")</f>
        <v/>
      </c>
      <c r="Y324" t="str">
        <f t="shared" si="58"/>
        <v/>
      </c>
      <c r="Z324" t="str">
        <f t="shared" si="58"/>
        <v/>
      </c>
      <c r="AA324">
        <v>323</v>
      </c>
      <c r="AB324" t="str">
        <f t="shared" si="59"/>
        <v/>
      </c>
      <c r="AC324" s="1"/>
      <c r="AD324" s="1"/>
      <c r="AE324" s="1"/>
    </row>
    <row r="325" spans="1:31" ht="21.95" customHeight="1">
      <c r="A325" s="27"/>
      <c r="B325" s="28"/>
      <c r="C325" s="492"/>
      <c r="D325" s="493"/>
      <c r="E325" s="472"/>
      <c r="F325" s="473"/>
      <c r="G325" s="57"/>
      <c r="H325" s="29"/>
      <c r="I325" s="36"/>
      <c r="J325" s="488" t="str">
        <f>IF(G325="","",CHOOSE($N$5,ROUND(G325*I325*IF(N325="",1,N325),0),ROUNDDOWN(G325*I325*IF(N325="",1,N325),0),ROUNDUP(G325*I325*IF(N325="",1,N325),0))*CHOOSE($O$5,1,1/1.08)+P325)</f>
        <v/>
      </c>
      <c r="K325" s="489"/>
      <c r="L325" s="63"/>
      <c r="M325" s="86" t="str">
        <f>IF(OR(G325="",N325=""),"",IF(N325=INT(N325),CONCATENATE(N325,"日間"),CONCATENATE(ROUND(N325,2),"ヶ月間")))</f>
        <v/>
      </c>
      <c r="N325" s="52"/>
      <c r="O325" s="52"/>
      <c r="P325" s="52"/>
      <c r="Q325" s="52"/>
      <c r="R325" s="3" t="str">
        <f>IF(ISERROR(VLOOKUP(L325,要素一覧!$A$1:$B$51,2,0)),"",VLOOKUP(L325,要素一覧!$A$1:$B$51,2,0))</f>
        <v/>
      </c>
      <c r="S325" s="3" t="str">
        <f t="shared" ref="S325" si="60">IF(J325="","",IF(O325=1,G325*32.1,O325))</f>
        <v/>
      </c>
      <c r="T325" s="3" t="str">
        <f t="shared" ref="T325:T349" si="61">IF(L325="","",IF(J325=O325,"",VALUE(CONCATENATE(L325,1,IF(Q325="",0,Q325)))))</f>
        <v/>
      </c>
      <c r="U325" s="3" t="str">
        <f t="shared" ref="U325:U349" si="62">IF(AND(L325&lt;&gt;"",O325&gt;0),VALUE(CONCATENATE(L325,2,IF(Q325="",0,Q325))),"")</f>
        <v/>
      </c>
      <c r="V325" s="3" t="str">
        <f t="shared" si="51"/>
        <v/>
      </c>
      <c r="W325" t="str">
        <f>IF(AND(COUNTIF(T$2:T325,T325)=1,T325&gt;0),ROW(),"")</f>
        <v/>
      </c>
      <c r="X325" t="str">
        <f>IF(AND(COUNTIF(U$2:U325,U325)=1,U325&gt;0),ROW(),"")</f>
        <v/>
      </c>
      <c r="Y325" t="str">
        <f t="shared" si="58"/>
        <v/>
      </c>
      <c r="Z325" t="str">
        <f t="shared" si="58"/>
        <v/>
      </c>
      <c r="AA325">
        <v>324</v>
      </c>
      <c r="AB325" t="str">
        <f t="shared" si="59"/>
        <v/>
      </c>
      <c r="AC325" s="3"/>
      <c r="AD325" s="3"/>
      <c r="AE325" s="3"/>
    </row>
    <row r="326" spans="1:31" ht="21.95" customHeight="1">
      <c r="A326" s="30"/>
      <c r="B326" s="31"/>
      <c r="C326" s="470"/>
      <c r="D326" s="471"/>
      <c r="E326" s="468"/>
      <c r="F326" s="469"/>
      <c r="G326" s="58"/>
      <c r="H326" s="32"/>
      <c r="I326" s="37"/>
      <c r="J326" s="490" t="str">
        <f t="shared" ref="J326:J349" si="63">IF(G326="","",CHOOSE($N$5,ROUND(G326*I326*IF(N326="",1,N326),0),ROUNDDOWN(G326*I326*IF(N326="",1,N326),0),ROUNDUP(G326*I326*IF(N326="",1,N326),0))*CHOOSE($O$5,1,1/1.08)+P326)</f>
        <v/>
      </c>
      <c r="K326" s="491"/>
      <c r="L326" s="64"/>
      <c r="M326" s="87" t="str">
        <f t="shared" ref="M326:M349" si="64">IF(OR(G326="",N326=""),"",IF(N326=INT(N326),CONCATENATE(N326,"日間"),CONCATENATE(ROUND(N326,2),"ヶ月間")))</f>
        <v/>
      </c>
      <c r="N326" s="52"/>
      <c r="O326" s="52"/>
      <c r="P326" s="52"/>
      <c r="Q326" s="52"/>
      <c r="R326" s="3" t="str">
        <f>IF(ISERROR(VLOOKUP(L326,要素一覧!$A$1:$B$51,2,0)),"",VLOOKUP(L326,要素一覧!$A$1:$B$51,2,0))</f>
        <v/>
      </c>
      <c r="S326" s="3" t="str">
        <f t="shared" si="57"/>
        <v/>
      </c>
      <c r="T326" s="3" t="str">
        <f t="shared" si="61"/>
        <v/>
      </c>
      <c r="U326" s="3" t="str">
        <f t="shared" si="62"/>
        <v/>
      </c>
      <c r="V326" s="3" t="str">
        <f t="shared" si="51"/>
        <v/>
      </c>
      <c r="W326" t="str">
        <f>IF(AND(COUNTIF(T$2:T326,T326)=1,T326&gt;0),ROW(),"")</f>
        <v/>
      </c>
      <c r="X326" t="str">
        <f>IF(AND(COUNTIF(U$2:U326,U326)=1,U326&gt;0),ROW(),"")</f>
        <v/>
      </c>
      <c r="Y326" t="str">
        <f t="shared" si="58"/>
        <v/>
      </c>
      <c r="Z326" t="str">
        <f t="shared" si="58"/>
        <v/>
      </c>
      <c r="AA326">
        <v>325</v>
      </c>
      <c r="AB326" t="str">
        <f t="shared" si="59"/>
        <v/>
      </c>
      <c r="AC326" s="3"/>
      <c r="AD326" s="3"/>
      <c r="AE326" s="3"/>
    </row>
    <row r="327" spans="1:31" ht="21.95" customHeight="1">
      <c r="A327" s="30"/>
      <c r="B327" s="31"/>
      <c r="C327" s="470"/>
      <c r="D327" s="471"/>
      <c r="E327" s="468"/>
      <c r="F327" s="469"/>
      <c r="G327" s="58"/>
      <c r="H327" s="32"/>
      <c r="I327" s="37"/>
      <c r="J327" s="490" t="str">
        <f t="shared" si="63"/>
        <v/>
      </c>
      <c r="K327" s="491"/>
      <c r="L327" s="64"/>
      <c r="M327" s="87" t="str">
        <f t="shared" si="64"/>
        <v/>
      </c>
      <c r="N327" s="52"/>
      <c r="O327" s="52"/>
      <c r="P327" s="52"/>
      <c r="Q327" s="52"/>
      <c r="R327" s="3" t="str">
        <f>IF(ISERROR(VLOOKUP(L327,要素一覧!$A$1:$B$51,2,0)),"",VLOOKUP(L327,要素一覧!$A$1:$B$51,2,0))</f>
        <v/>
      </c>
      <c r="S327" s="3" t="str">
        <f t="shared" si="57"/>
        <v/>
      </c>
      <c r="T327" s="3" t="str">
        <f t="shared" si="61"/>
        <v/>
      </c>
      <c r="U327" s="3" t="str">
        <f t="shared" si="62"/>
        <v/>
      </c>
      <c r="V327" s="3" t="str">
        <f t="shared" si="51"/>
        <v/>
      </c>
      <c r="W327" t="str">
        <f>IF(AND(COUNTIF(T$2:T327,T327)=1,T327&gt;0),ROW(),"")</f>
        <v/>
      </c>
      <c r="X327" t="str">
        <f>IF(AND(COUNTIF(U$2:U327,U327)=1,U327&gt;0),ROW(),"")</f>
        <v/>
      </c>
      <c r="Y327" t="str">
        <f t="shared" si="58"/>
        <v/>
      </c>
      <c r="Z327" t="str">
        <f t="shared" si="58"/>
        <v/>
      </c>
      <c r="AA327">
        <v>326</v>
      </c>
      <c r="AB327" t="str">
        <f t="shared" si="59"/>
        <v/>
      </c>
      <c r="AC327" s="3"/>
      <c r="AD327" s="3"/>
      <c r="AE327" s="3"/>
    </row>
    <row r="328" spans="1:31" ht="21.95" customHeight="1">
      <c r="A328" s="30"/>
      <c r="B328" s="31"/>
      <c r="C328" s="470"/>
      <c r="D328" s="471"/>
      <c r="E328" s="468"/>
      <c r="F328" s="469"/>
      <c r="G328" s="58"/>
      <c r="H328" s="32"/>
      <c r="I328" s="37"/>
      <c r="J328" s="490" t="str">
        <f t="shared" si="63"/>
        <v/>
      </c>
      <c r="K328" s="491"/>
      <c r="L328" s="64"/>
      <c r="M328" s="87" t="str">
        <f t="shared" si="64"/>
        <v/>
      </c>
      <c r="N328" s="52"/>
      <c r="O328" s="52"/>
      <c r="P328" s="52"/>
      <c r="Q328" s="52"/>
      <c r="R328" s="3" t="str">
        <f>IF(ISERROR(VLOOKUP(L328,要素一覧!$A$1:$B$51,2,0)),"",VLOOKUP(L328,要素一覧!$A$1:$B$51,2,0))</f>
        <v/>
      </c>
      <c r="S328" s="3" t="str">
        <f t="shared" si="57"/>
        <v/>
      </c>
      <c r="T328" s="3" t="str">
        <f t="shared" si="61"/>
        <v/>
      </c>
      <c r="U328" s="3" t="str">
        <f t="shared" si="62"/>
        <v/>
      </c>
      <c r="V328" s="3" t="str">
        <f t="shared" si="51"/>
        <v/>
      </c>
      <c r="W328" t="str">
        <f>IF(AND(COUNTIF(T$2:T328,T328)=1,T328&gt;0),ROW(),"")</f>
        <v/>
      </c>
      <c r="X328" t="str">
        <f>IF(AND(COUNTIF(U$2:U328,U328)=1,U328&gt;0),ROW(),"")</f>
        <v/>
      </c>
      <c r="Y328" t="str">
        <f t="shared" si="58"/>
        <v/>
      </c>
      <c r="Z328" t="str">
        <f t="shared" si="58"/>
        <v/>
      </c>
      <c r="AA328">
        <v>327</v>
      </c>
      <c r="AB328" t="str">
        <f t="shared" si="59"/>
        <v/>
      </c>
      <c r="AC328" s="3"/>
      <c r="AD328" s="3"/>
      <c r="AE328" s="3"/>
    </row>
    <row r="329" spans="1:31" ht="21.95" customHeight="1">
      <c r="A329" s="30"/>
      <c r="B329" s="31"/>
      <c r="C329" s="470"/>
      <c r="D329" s="471"/>
      <c r="E329" s="468"/>
      <c r="F329" s="469"/>
      <c r="G329" s="58"/>
      <c r="H329" s="32"/>
      <c r="I329" s="37"/>
      <c r="J329" s="490" t="str">
        <f t="shared" si="63"/>
        <v/>
      </c>
      <c r="K329" s="491"/>
      <c r="L329" s="64"/>
      <c r="M329" s="87" t="str">
        <f t="shared" si="64"/>
        <v/>
      </c>
      <c r="N329" s="52"/>
      <c r="O329" s="52"/>
      <c r="P329" s="52"/>
      <c r="Q329" s="52"/>
      <c r="R329" s="3" t="str">
        <f>IF(ISERROR(VLOOKUP(L329,要素一覧!$A$1:$B$51,2,0)),"",VLOOKUP(L329,要素一覧!$A$1:$B$51,2,0))</f>
        <v/>
      </c>
      <c r="S329" s="3" t="str">
        <f t="shared" si="57"/>
        <v/>
      </c>
      <c r="T329" s="3" t="str">
        <f t="shared" si="61"/>
        <v/>
      </c>
      <c r="U329" s="3" t="str">
        <f t="shared" si="62"/>
        <v/>
      </c>
      <c r="V329" s="3" t="str">
        <f t="shared" si="51"/>
        <v/>
      </c>
      <c r="W329" t="str">
        <f>IF(AND(COUNTIF(T$2:T329,T329)=1,T329&gt;0),ROW(),"")</f>
        <v/>
      </c>
      <c r="X329" t="str">
        <f>IF(AND(COUNTIF(U$2:U329,U329)=1,U329&gt;0),ROW(),"")</f>
        <v/>
      </c>
      <c r="Y329" t="str">
        <f t="shared" si="58"/>
        <v/>
      </c>
      <c r="Z329" t="str">
        <f t="shared" si="58"/>
        <v/>
      </c>
      <c r="AA329">
        <v>328</v>
      </c>
      <c r="AB329" t="str">
        <f t="shared" si="59"/>
        <v/>
      </c>
      <c r="AC329" s="3"/>
      <c r="AD329" s="3"/>
      <c r="AE329" s="3"/>
    </row>
    <row r="330" spans="1:31" ht="21.95" customHeight="1">
      <c r="A330" s="30"/>
      <c r="B330" s="31"/>
      <c r="C330" s="470"/>
      <c r="D330" s="471"/>
      <c r="E330" s="468"/>
      <c r="F330" s="469"/>
      <c r="G330" s="58"/>
      <c r="H330" s="32"/>
      <c r="I330" s="37"/>
      <c r="J330" s="490" t="str">
        <f t="shared" si="63"/>
        <v/>
      </c>
      <c r="K330" s="491"/>
      <c r="L330" s="64"/>
      <c r="M330" s="87" t="str">
        <f t="shared" si="64"/>
        <v/>
      </c>
      <c r="N330" s="52"/>
      <c r="O330" s="52"/>
      <c r="P330" s="52"/>
      <c r="Q330" s="52"/>
      <c r="R330" s="3" t="str">
        <f>IF(ISERROR(VLOOKUP(L330,要素一覧!$A$1:$B$51,2,0)),"",VLOOKUP(L330,要素一覧!$A$1:$B$51,2,0))</f>
        <v/>
      </c>
      <c r="S330" s="3" t="str">
        <f t="shared" si="57"/>
        <v/>
      </c>
      <c r="T330" s="3" t="str">
        <f t="shared" si="61"/>
        <v/>
      </c>
      <c r="U330" s="3" t="str">
        <f t="shared" si="62"/>
        <v/>
      </c>
      <c r="V330" s="3" t="str">
        <f t="shared" si="51"/>
        <v/>
      </c>
      <c r="W330" t="str">
        <f>IF(AND(COUNTIF(T$2:T330,T330)=1,T330&gt;0),ROW(),"")</f>
        <v/>
      </c>
      <c r="X330" t="str">
        <f>IF(AND(COUNTIF(U$2:U330,U330)=1,U330&gt;0),ROW(),"")</f>
        <v/>
      </c>
      <c r="Y330" t="str">
        <f t="shared" si="58"/>
        <v/>
      </c>
      <c r="Z330" t="str">
        <f t="shared" si="58"/>
        <v/>
      </c>
      <c r="AA330">
        <v>329</v>
      </c>
      <c r="AB330" t="str">
        <f t="shared" si="59"/>
        <v/>
      </c>
      <c r="AC330" s="3"/>
      <c r="AD330" s="3"/>
      <c r="AE330" s="3"/>
    </row>
    <row r="331" spans="1:31" ht="21.95" customHeight="1">
      <c r="A331" s="33"/>
      <c r="B331" s="34"/>
      <c r="C331" s="470"/>
      <c r="D331" s="471"/>
      <c r="E331" s="468"/>
      <c r="F331" s="469"/>
      <c r="G331" s="58"/>
      <c r="H331" s="32"/>
      <c r="I331" s="37"/>
      <c r="J331" s="490" t="str">
        <f t="shared" si="63"/>
        <v/>
      </c>
      <c r="K331" s="491"/>
      <c r="L331" s="64"/>
      <c r="M331" s="87" t="str">
        <f t="shared" si="64"/>
        <v/>
      </c>
      <c r="N331" s="52"/>
      <c r="O331" s="52"/>
      <c r="P331" s="52"/>
      <c r="Q331" s="52"/>
      <c r="R331" s="3" t="str">
        <f>IF(ISERROR(VLOOKUP(L331,要素一覧!$A$1:$B$51,2,0)),"",VLOOKUP(L331,要素一覧!$A$1:$B$51,2,0))</f>
        <v/>
      </c>
      <c r="S331" s="3" t="str">
        <f t="shared" si="57"/>
        <v/>
      </c>
      <c r="T331" s="3" t="str">
        <f t="shared" si="61"/>
        <v/>
      </c>
      <c r="U331" s="3" t="str">
        <f t="shared" si="62"/>
        <v/>
      </c>
      <c r="V331" s="3" t="str">
        <f t="shared" si="51"/>
        <v/>
      </c>
      <c r="W331" t="str">
        <f>IF(AND(COUNTIF(T$2:T331,T331)=1,T331&gt;0),ROW(),"")</f>
        <v/>
      </c>
      <c r="X331" t="str">
        <f>IF(AND(COUNTIF(U$2:U331,U331)=1,U331&gt;0),ROW(),"")</f>
        <v/>
      </c>
      <c r="Y331" t="str">
        <f t="shared" si="58"/>
        <v/>
      </c>
      <c r="Z331" t="str">
        <f t="shared" si="58"/>
        <v/>
      </c>
      <c r="AA331">
        <v>330</v>
      </c>
      <c r="AB331" t="str">
        <f t="shared" si="59"/>
        <v/>
      </c>
      <c r="AC331" s="3"/>
      <c r="AD331" s="3"/>
      <c r="AE331" s="3"/>
    </row>
    <row r="332" spans="1:31" ht="21.95" customHeight="1">
      <c r="A332" s="30"/>
      <c r="B332" s="31"/>
      <c r="C332" s="470"/>
      <c r="D332" s="471"/>
      <c r="E332" s="468"/>
      <c r="F332" s="469"/>
      <c r="G332" s="58"/>
      <c r="H332" s="32"/>
      <c r="I332" s="37"/>
      <c r="J332" s="490" t="str">
        <f t="shared" si="63"/>
        <v/>
      </c>
      <c r="K332" s="491"/>
      <c r="L332" s="64"/>
      <c r="M332" s="87" t="str">
        <f t="shared" si="64"/>
        <v/>
      </c>
      <c r="N332" s="52"/>
      <c r="O332" s="52"/>
      <c r="P332" s="52"/>
      <c r="Q332" s="52"/>
      <c r="R332" s="3" t="str">
        <f>IF(ISERROR(VLOOKUP(L332,要素一覧!$A$1:$B$51,2,0)),"",VLOOKUP(L332,要素一覧!$A$1:$B$51,2,0))</f>
        <v/>
      </c>
      <c r="S332" s="3" t="str">
        <f t="shared" si="57"/>
        <v/>
      </c>
      <c r="T332" s="3" t="str">
        <f t="shared" si="61"/>
        <v/>
      </c>
      <c r="U332" s="3" t="str">
        <f t="shared" si="62"/>
        <v/>
      </c>
      <c r="V332" s="3" t="str">
        <f t="shared" si="51"/>
        <v/>
      </c>
      <c r="W332" t="str">
        <f>IF(AND(COUNTIF(T$2:T332,T332)=1,T332&gt;0),ROW(),"")</f>
        <v/>
      </c>
      <c r="X332" t="str">
        <f>IF(AND(COUNTIF(U$2:U332,U332)=1,U332&gt;0),ROW(),"")</f>
        <v/>
      </c>
      <c r="Y332" t="str">
        <f t="shared" si="58"/>
        <v/>
      </c>
      <c r="Z332" t="str">
        <f t="shared" si="58"/>
        <v/>
      </c>
      <c r="AA332">
        <v>331</v>
      </c>
      <c r="AB332" t="str">
        <f t="shared" si="59"/>
        <v/>
      </c>
      <c r="AC332" s="3"/>
      <c r="AD332" s="3"/>
      <c r="AE332" s="3"/>
    </row>
    <row r="333" spans="1:31" ht="21.95" customHeight="1">
      <c r="A333" s="30"/>
      <c r="B333" s="31"/>
      <c r="C333" s="470"/>
      <c r="D333" s="471"/>
      <c r="E333" s="468"/>
      <c r="F333" s="469"/>
      <c r="G333" s="58"/>
      <c r="H333" s="32"/>
      <c r="I333" s="37"/>
      <c r="J333" s="490" t="str">
        <f t="shared" si="63"/>
        <v/>
      </c>
      <c r="K333" s="491"/>
      <c r="L333" s="64"/>
      <c r="M333" s="87" t="str">
        <f t="shared" si="64"/>
        <v/>
      </c>
      <c r="N333" s="52"/>
      <c r="O333" s="52"/>
      <c r="P333" s="52"/>
      <c r="Q333" s="52"/>
      <c r="R333" s="3" t="str">
        <f>IF(ISERROR(VLOOKUP(L333,要素一覧!$A$1:$B$51,2,0)),"",VLOOKUP(L333,要素一覧!$A$1:$B$51,2,0))</f>
        <v/>
      </c>
      <c r="S333" s="3" t="str">
        <f t="shared" si="57"/>
        <v/>
      </c>
      <c r="T333" s="3" t="str">
        <f t="shared" si="61"/>
        <v/>
      </c>
      <c r="U333" s="3" t="str">
        <f t="shared" si="62"/>
        <v/>
      </c>
      <c r="V333" s="3" t="str">
        <f t="shared" si="51"/>
        <v/>
      </c>
      <c r="W333" t="str">
        <f>IF(AND(COUNTIF(T$2:T333,T333)=1,T333&gt;0),ROW(),"")</f>
        <v/>
      </c>
      <c r="X333" t="str">
        <f>IF(AND(COUNTIF(U$2:U333,U333)=1,U333&gt;0),ROW(),"")</f>
        <v/>
      </c>
      <c r="Y333" t="str">
        <f t="shared" si="58"/>
        <v/>
      </c>
      <c r="Z333" t="str">
        <f t="shared" si="58"/>
        <v/>
      </c>
      <c r="AA333">
        <v>332</v>
      </c>
      <c r="AB333" t="str">
        <f t="shared" si="59"/>
        <v/>
      </c>
      <c r="AC333" s="3"/>
      <c r="AD333" s="3"/>
      <c r="AE333" s="3"/>
    </row>
    <row r="334" spans="1:31" ht="21.95" customHeight="1">
      <c r="A334" s="30"/>
      <c r="B334" s="31"/>
      <c r="C334" s="470"/>
      <c r="D334" s="471"/>
      <c r="E334" s="468"/>
      <c r="F334" s="469"/>
      <c r="G334" s="58"/>
      <c r="H334" s="32"/>
      <c r="I334" s="37"/>
      <c r="J334" s="490" t="str">
        <f t="shared" si="63"/>
        <v/>
      </c>
      <c r="K334" s="491"/>
      <c r="L334" s="64"/>
      <c r="M334" s="87" t="str">
        <f t="shared" si="64"/>
        <v/>
      </c>
      <c r="N334" s="52"/>
      <c r="O334" s="52"/>
      <c r="P334" s="52"/>
      <c r="Q334" s="52"/>
      <c r="R334" s="3" t="str">
        <f>IF(ISERROR(VLOOKUP(L334,要素一覧!$A$1:$B$51,2,0)),"",VLOOKUP(L334,要素一覧!$A$1:$B$51,2,0))</f>
        <v/>
      </c>
      <c r="S334" s="3" t="str">
        <f t="shared" si="57"/>
        <v/>
      </c>
      <c r="T334" s="3" t="str">
        <f t="shared" si="61"/>
        <v/>
      </c>
      <c r="U334" s="3" t="str">
        <f t="shared" si="62"/>
        <v/>
      </c>
      <c r="V334" s="3" t="str">
        <f t="shared" ref="V334:V394" si="65">IFERROR(IF(T334="",VALUE(CONCATENATE(LEFT(U334,3),RIGHT(U334,1))),VALUE(CONCATENATE(LEFT(T334,3),RIGHT(T334,1)))),"")</f>
        <v/>
      </c>
      <c r="W334" t="str">
        <f>IF(AND(COUNTIF(T$2:T334,T334)=1,T334&gt;0),ROW(),"")</f>
        <v/>
      </c>
      <c r="X334" t="str">
        <f>IF(AND(COUNTIF(U$2:U334,U334)=1,U334&gt;0),ROW(),"")</f>
        <v/>
      </c>
      <c r="Y334" t="str">
        <f t="shared" si="58"/>
        <v/>
      </c>
      <c r="Z334" t="str">
        <f t="shared" si="58"/>
        <v/>
      </c>
      <c r="AA334">
        <v>333</v>
      </c>
      <c r="AB334" t="str">
        <f t="shared" si="59"/>
        <v/>
      </c>
      <c r="AC334" s="3"/>
      <c r="AD334" s="3"/>
      <c r="AE334" s="3"/>
    </row>
    <row r="335" spans="1:31" ht="21.95" customHeight="1">
      <c r="A335" s="30"/>
      <c r="B335" s="31"/>
      <c r="C335" s="470"/>
      <c r="D335" s="471"/>
      <c r="E335" s="468"/>
      <c r="F335" s="469"/>
      <c r="G335" s="58"/>
      <c r="H335" s="32"/>
      <c r="I335" s="37"/>
      <c r="J335" s="490" t="str">
        <f t="shared" si="63"/>
        <v/>
      </c>
      <c r="K335" s="491"/>
      <c r="L335" s="64"/>
      <c r="M335" s="87" t="str">
        <f t="shared" si="64"/>
        <v/>
      </c>
      <c r="N335" s="52"/>
      <c r="O335" s="52"/>
      <c r="P335" s="52"/>
      <c r="Q335" s="52"/>
      <c r="R335" s="3" t="str">
        <f>IF(ISERROR(VLOOKUP(L335,要素一覧!$A$1:$B$51,2,0)),"",VLOOKUP(L335,要素一覧!$A$1:$B$51,2,0))</f>
        <v/>
      </c>
      <c r="S335" s="3" t="str">
        <f t="shared" si="57"/>
        <v/>
      </c>
      <c r="T335" s="3" t="str">
        <f t="shared" si="61"/>
        <v/>
      </c>
      <c r="U335" s="3" t="str">
        <f t="shared" si="62"/>
        <v/>
      </c>
      <c r="V335" s="3" t="str">
        <f t="shared" si="65"/>
        <v/>
      </c>
      <c r="W335" t="str">
        <f>IF(AND(COUNTIF(T$2:T335,T335)=1,T335&gt;0),ROW(),"")</f>
        <v/>
      </c>
      <c r="X335" t="str">
        <f>IF(AND(COUNTIF(U$2:U335,U335)=1,U335&gt;0),ROW(),"")</f>
        <v/>
      </c>
      <c r="Y335" t="str">
        <f t="shared" si="58"/>
        <v/>
      </c>
      <c r="Z335" t="str">
        <f t="shared" si="58"/>
        <v/>
      </c>
      <c r="AA335">
        <v>334</v>
      </c>
      <c r="AB335" t="str">
        <f t="shared" si="59"/>
        <v/>
      </c>
      <c r="AC335" s="3"/>
      <c r="AD335" s="3"/>
      <c r="AE335" s="3"/>
    </row>
    <row r="336" spans="1:31" ht="21.95" customHeight="1">
      <c r="A336" s="30"/>
      <c r="B336" s="31"/>
      <c r="C336" s="470"/>
      <c r="D336" s="471"/>
      <c r="E336" s="468"/>
      <c r="F336" s="469"/>
      <c r="G336" s="58"/>
      <c r="H336" s="32"/>
      <c r="I336" s="37"/>
      <c r="J336" s="490" t="str">
        <f t="shared" si="63"/>
        <v/>
      </c>
      <c r="K336" s="491"/>
      <c r="L336" s="64"/>
      <c r="M336" s="87" t="str">
        <f t="shared" si="64"/>
        <v/>
      </c>
      <c r="N336" s="52"/>
      <c r="O336" s="52"/>
      <c r="P336" s="52"/>
      <c r="Q336" s="52"/>
      <c r="R336" s="3" t="str">
        <f>IF(ISERROR(VLOOKUP(L336,要素一覧!$A$1:$B$51,2,0)),"",VLOOKUP(L336,要素一覧!$A$1:$B$51,2,0))</f>
        <v/>
      </c>
      <c r="S336" s="3" t="str">
        <f t="shared" si="57"/>
        <v/>
      </c>
      <c r="T336" s="3" t="str">
        <f t="shared" si="61"/>
        <v/>
      </c>
      <c r="U336" s="3" t="str">
        <f t="shared" si="62"/>
        <v/>
      </c>
      <c r="V336" s="3" t="str">
        <f t="shared" si="65"/>
        <v/>
      </c>
      <c r="W336" t="str">
        <f>IF(AND(COUNTIF(T$2:T336,T336)=1,T336&gt;0),ROW(),"")</f>
        <v/>
      </c>
      <c r="X336" t="str">
        <f>IF(AND(COUNTIF(U$2:U336,U336)=1,U336&gt;0),ROW(),"")</f>
        <v/>
      </c>
      <c r="Y336" t="str">
        <f t="shared" si="58"/>
        <v/>
      </c>
      <c r="Z336" t="str">
        <f t="shared" si="58"/>
        <v/>
      </c>
      <c r="AA336">
        <v>335</v>
      </c>
      <c r="AB336" t="str">
        <f t="shared" si="59"/>
        <v/>
      </c>
      <c r="AC336" s="3"/>
      <c r="AD336" s="3"/>
      <c r="AE336" s="3"/>
    </row>
    <row r="337" spans="1:31" ht="21.95" customHeight="1">
      <c r="A337" s="30"/>
      <c r="B337" s="31"/>
      <c r="C337" s="470"/>
      <c r="D337" s="471"/>
      <c r="E337" s="468"/>
      <c r="F337" s="469"/>
      <c r="G337" s="58"/>
      <c r="H337" s="32"/>
      <c r="I337" s="37"/>
      <c r="J337" s="490" t="str">
        <f t="shared" si="63"/>
        <v/>
      </c>
      <c r="K337" s="491"/>
      <c r="L337" s="64"/>
      <c r="M337" s="87" t="str">
        <f t="shared" si="64"/>
        <v/>
      </c>
      <c r="N337" s="52"/>
      <c r="O337" s="52"/>
      <c r="P337" s="52"/>
      <c r="Q337" s="52"/>
      <c r="R337" s="3" t="str">
        <f>IF(ISERROR(VLOOKUP(L337,要素一覧!$A$1:$B$51,2,0)),"",VLOOKUP(L337,要素一覧!$A$1:$B$51,2,0))</f>
        <v/>
      </c>
      <c r="S337" s="3" t="str">
        <f t="shared" si="57"/>
        <v/>
      </c>
      <c r="T337" s="3" t="str">
        <f t="shared" si="61"/>
        <v/>
      </c>
      <c r="U337" s="3" t="str">
        <f t="shared" si="62"/>
        <v/>
      </c>
      <c r="V337" s="3" t="str">
        <f t="shared" si="65"/>
        <v/>
      </c>
      <c r="W337" t="str">
        <f>IF(AND(COUNTIF(T$2:T337,T337)=1,T337&gt;0),ROW(),"")</f>
        <v/>
      </c>
      <c r="X337" t="str">
        <f>IF(AND(COUNTIF(U$2:U337,U337)=1,U337&gt;0),ROW(),"")</f>
        <v/>
      </c>
      <c r="Y337" t="str">
        <f t="shared" si="58"/>
        <v/>
      </c>
      <c r="Z337" t="str">
        <f t="shared" si="58"/>
        <v/>
      </c>
      <c r="AA337">
        <v>336</v>
      </c>
      <c r="AB337" t="str">
        <f t="shared" si="59"/>
        <v/>
      </c>
      <c r="AC337" s="3"/>
      <c r="AD337" s="3"/>
      <c r="AE337" s="3"/>
    </row>
    <row r="338" spans="1:31" ht="21.95" customHeight="1">
      <c r="A338" s="30"/>
      <c r="B338" s="31"/>
      <c r="C338" s="496"/>
      <c r="D338" s="497"/>
      <c r="E338" s="468"/>
      <c r="F338" s="469"/>
      <c r="G338" s="58"/>
      <c r="H338" s="32"/>
      <c r="I338" s="37"/>
      <c r="J338" s="490" t="str">
        <f t="shared" si="63"/>
        <v/>
      </c>
      <c r="K338" s="491"/>
      <c r="L338" s="64"/>
      <c r="M338" s="87" t="str">
        <f t="shared" si="64"/>
        <v/>
      </c>
      <c r="N338" s="52"/>
      <c r="O338" s="52"/>
      <c r="P338" s="52"/>
      <c r="Q338" s="52"/>
      <c r="R338" s="3" t="str">
        <f>IF(ISERROR(VLOOKUP(L338,要素一覧!$A$1:$B$51,2,0)),"",VLOOKUP(L338,要素一覧!$A$1:$B$51,2,0))</f>
        <v/>
      </c>
      <c r="S338" s="3" t="str">
        <f t="shared" si="57"/>
        <v/>
      </c>
      <c r="T338" s="3" t="str">
        <f t="shared" si="61"/>
        <v/>
      </c>
      <c r="U338" s="3" t="str">
        <f t="shared" si="62"/>
        <v/>
      </c>
      <c r="V338" s="3" t="str">
        <f t="shared" si="65"/>
        <v/>
      </c>
      <c r="W338" t="str">
        <f>IF(AND(COUNTIF(T$2:T338,T338)=1,T338&gt;0),ROW(),"")</f>
        <v/>
      </c>
      <c r="X338" t="str">
        <f>IF(AND(COUNTIF(U$2:U338,U338)=1,U338&gt;0),ROW(),"")</f>
        <v/>
      </c>
      <c r="Y338" t="str">
        <f t="shared" si="58"/>
        <v/>
      </c>
      <c r="Z338" t="str">
        <f t="shared" si="58"/>
        <v/>
      </c>
      <c r="AA338">
        <v>337</v>
      </c>
      <c r="AB338" t="str">
        <f t="shared" si="59"/>
        <v/>
      </c>
      <c r="AC338" s="3"/>
      <c r="AD338" s="3"/>
      <c r="AE338" s="3"/>
    </row>
    <row r="339" spans="1:31" ht="21.95" customHeight="1">
      <c r="A339" s="30"/>
      <c r="B339" s="31"/>
      <c r="C339" s="496"/>
      <c r="D339" s="497"/>
      <c r="E339" s="468"/>
      <c r="F339" s="469"/>
      <c r="G339" s="58"/>
      <c r="H339" s="32"/>
      <c r="I339" s="38"/>
      <c r="J339" s="490" t="str">
        <f t="shared" si="63"/>
        <v/>
      </c>
      <c r="K339" s="491"/>
      <c r="L339" s="64"/>
      <c r="M339" s="87" t="str">
        <f t="shared" si="64"/>
        <v/>
      </c>
      <c r="N339" s="52"/>
      <c r="O339" s="52"/>
      <c r="P339" s="52"/>
      <c r="Q339" s="52"/>
      <c r="R339" s="3" t="str">
        <f>IF(ISERROR(VLOOKUP(L339,要素一覧!$A$1:$B$51,2,0)),"",VLOOKUP(L339,要素一覧!$A$1:$B$51,2,0))</f>
        <v/>
      </c>
      <c r="S339" s="3" t="str">
        <f t="shared" si="57"/>
        <v/>
      </c>
      <c r="T339" s="3" t="str">
        <f t="shared" si="61"/>
        <v/>
      </c>
      <c r="U339" s="3" t="str">
        <f t="shared" si="62"/>
        <v/>
      </c>
      <c r="V339" s="3" t="str">
        <f t="shared" si="65"/>
        <v/>
      </c>
      <c r="W339" t="str">
        <f>IF(AND(COUNTIF(T$2:T339,T339)=1,T339&gt;0),ROW(),"")</f>
        <v/>
      </c>
      <c r="X339" t="str">
        <f>IF(AND(COUNTIF(U$2:U339,U339)=1,U339&gt;0),ROW(),"")</f>
        <v/>
      </c>
      <c r="Y339" t="str">
        <f t="shared" si="58"/>
        <v/>
      </c>
      <c r="Z339" t="str">
        <f t="shared" si="58"/>
        <v/>
      </c>
      <c r="AA339">
        <v>338</v>
      </c>
      <c r="AB339" t="str">
        <f t="shared" si="59"/>
        <v/>
      </c>
      <c r="AC339" s="3"/>
      <c r="AD339" s="3"/>
      <c r="AE339" s="3"/>
    </row>
    <row r="340" spans="1:31" ht="21.95" customHeight="1">
      <c r="A340" s="30"/>
      <c r="B340" s="31"/>
      <c r="C340" s="496"/>
      <c r="D340" s="497"/>
      <c r="E340" s="468"/>
      <c r="F340" s="469"/>
      <c r="G340" s="58"/>
      <c r="H340" s="32"/>
      <c r="I340" s="38"/>
      <c r="J340" s="490" t="str">
        <f t="shared" si="63"/>
        <v/>
      </c>
      <c r="K340" s="491"/>
      <c r="L340" s="64"/>
      <c r="M340" s="87" t="str">
        <f t="shared" si="64"/>
        <v/>
      </c>
      <c r="N340" s="52"/>
      <c r="O340" s="52"/>
      <c r="P340" s="52"/>
      <c r="Q340" s="52"/>
      <c r="R340" s="3" t="str">
        <f>IF(ISERROR(VLOOKUP(L340,要素一覧!$A$1:$B$51,2,0)),"",VLOOKUP(L340,要素一覧!$A$1:$B$51,2,0))</f>
        <v/>
      </c>
      <c r="S340" s="3" t="str">
        <f t="shared" si="57"/>
        <v/>
      </c>
      <c r="T340" s="3" t="str">
        <f t="shared" si="61"/>
        <v/>
      </c>
      <c r="U340" s="3" t="str">
        <f t="shared" si="62"/>
        <v/>
      </c>
      <c r="V340" s="3" t="str">
        <f t="shared" si="65"/>
        <v/>
      </c>
      <c r="W340" t="str">
        <f>IF(AND(COUNTIF(T$2:T340,T340)=1,T340&gt;0),ROW(),"")</f>
        <v/>
      </c>
      <c r="X340" t="str">
        <f>IF(AND(COUNTIF(U$2:U340,U340)=1,U340&gt;0),ROW(),"")</f>
        <v/>
      </c>
      <c r="Y340" t="str">
        <f t="shared" si="58"/>
        <v/>
      </c>
      <c r="Z340" t="str">
        <f t="shared" si="58"/>
        <v/>
      </c>
      <c r="AA340">
        <v>339</v>
      </c>
      <c r="AB340" t="str">
        <f t="shared" si="59"/>
        <v/>
      </c>
      <c r="AC340" s="3"/>
      <c r="AD340" s="3"/>
      <c r="AE340" s="3"/>
    </row>
    <row r="341" spans="1:31" ht="21.95" customHeight="1">
      <c r="A341" s="30"/>
      <c r="B341" s="31"/>
      <c r="C341" s="496"/>
      <c r="D341" s="497"/>
      <c r="E341" s="468"/>
      <c r="F341" s="469"/>
      <c r="G341" s="58"/>
      <c r="H341" s="32"/>
      <c r="I341" s="38"/>
      <c r="J341" s="490" t="str">
        <f t="shared" si="63"/>
        <v/>
      </c>
      <c r="K341" s="491"/>
      <c r="L341" s="64"/>
      <c r="M341" s="87" t="str">
        <f t="shared" si="64"/>
        <v/>
      </c>
      <c r="N341" s="52"/>
      <c r="O341" s="52"/>
      <c r="P341" s="52"/>
      <c r="Q341" s="52"/>
      <c r="R341" s="3" t="str">
        <f>IF(ISERROR(VLOOKUP(L341,要素一覧!$A$1:$B$51,2,0)),"",VLOOKUP(L341,要素一覧!$A$1:$B$51,2,0))</f>
        <v/>
      </c>
      <c r="S341" s="3" t="str">
        <f t="shared" si="57"/>
        <v/>
      </c>
      <c r="T341" s="3" t="str">
        <f t="shared" si="61"/>
        <v/>
      </c>
      <c r="U341" s="3" t="str">
        <f t="shared" si="62"/>
        <v/>
      </c>
      <c r="V341" s="3" t="str">
        <f t="shared" si="65"/>
        <v/>
      </c>
      <c r="W341" t="str">
        <f>IF(AND(COUNTIF(T$2:T341,T341)=1,T341&gt;0),ROW(),"")</f>
        <v/>
      </c>
      <c r="X341" t="str">
        <f>IF(AND(COUNTIF(U$2:U341,U341)=1,U341&gt;0),ROW(),"")</f>
        <v/>
      </c>
      <c r="Y341" t="str">
        <f t="shared" si="58"/>
        <v/>
      </c>
      <c r="Z341" t="str">
        <f t="shared" si="58"/>
        <v/>
      </c>
      <c r="AA341">
        <v>340</v>
      </c>
      <c r="AB341" t="str">
        <f t="shared" si="59"/>
        <v/>
      </c>
      <c r="AC341" s="3"/>
      <c r="AD341" s="3"/>
      <c r="AE341" s="3"/>
    </row>
    <row r="342" spans="1:31" ht="21.95" customHeight="1">
      <c r="A342" s="30"/>
      <c r="B342" s="31"/>
      <c r="C342" s="496"/>
      <c r="D342" s="497"/>
      <c r="E342" s="468"/>
      <c r="F342" s="469"/>
      <c r="G342" s="58"/>
      <c r="H342" s="32"/>
      <c r="I342" s="38"/>
      <c r="J342" s="490" t="str">
        <f t="shared" si="63"/>
        <v/>
      </c>
      <c r="K342" s="491"/>
      <c r="L342" s="64"/>
      <c r="M342" s="87" t="str">
        <f t="shared" si="64"/>
        <v/>
      </c>
      <c r="N342" s="52"/>
      <c r="O342" s="52"/>
      <c r="P342" s="52"/>
      <c r="Q342" s="52"/>
      <c r="R342" s="3" t="str">
        <f>IF(ISERROR(VLOOKUP(L342,要素一覧!$A$1:$B$51,2,0)),"",VLOOKUP(L342,要素一覧!$A$1:$B$51,2,0))</f>
        <v/>
      </c>
      <c r="S342" s="3" t="str">
        <f t="shared" si="57"/>
        <v/>
      </c>
      <c r="T342" s="3" t="str">
        <f t="shared" si="61"/>
        <v/>
      </c>
      <c r="U342" s="3" t="str">
        <f t="shared" si="62"/>
        <v/>
      </c>
      <c r="V342" s="3" t="str">
        <f t="shared" si="65"/>
        <v/>
      </c>
      <c r="W342" t="str">
        <f>IF(AND(COUNTIF(T$2:T342,T342)=1,T342&gt;0),ROW(),"")</f>
        <v/>
      </c>
      <c r="X342" t="str">
        <f>IF(AND(COUNTIF(U$2:U342,U342)=1,U342&gt;0),ROW(),"")</f>
        <v/>
      </c>
      <c r="Y342" t="str">
        <f t="shared" si="58"/>
        <v/>
      </c>
      <c r="Z342" t="str">
        <f t="shared" si="58"/>
        <v/>
      </c>
      <c r="AA342">
        <v>341</v>
      </c>
      <c r="AB342" t="str">
        <f t="shared" si="59"/>
        <v/>
      </c>
      <c r="AC342" s="3"/>
      <c r="AD342" s="3"/>
      <c r="AE342" s="3"/>
    </row>
    <row r="343" spans="1:31" ht="21.95" customHeight="1">
      <c r="A343" s="30"/>
      <c r="B343" s="31"/>
      <c r="C343" s="496"/>
      <c r="D343" s="497"/>
      <c r="E343" s="468"/>
      <c r="F343" s="469"/>
      <c r="G343" s="58"/>
      <c r="H343" s="32"/>
      <c r="I343" s="38"/>
      <c r="J343" s="490" t="str">
        <f t="shared" si="63"/>
        <v/>
      </c>
      <c r="K343" s="491"/>
      <c r="L343" s="64"/>
      <c r="M343" s="87" t="str">
        <f t="shared" si="64"/>
        <v/>
      </c>
      <c r="N343" s="52"/>
      <c r="O343" s="52"/>
      <c r="P343" s="52"/>
      <c r="Q343" s="52"/>
      <c r="R343" s="3" t="str">
        <f>IF(ISERROR(VLOOKUP(L343,要素一覧!$A$1:$B$51,2,0)),"",VLOOKUP(L343,要素一覧!$A$1:$B$51,2,0))</f>
        <v/>
      </c>
      <c r="S343" s="3" t="str">
        <f t="shared" si="57"/>
        <v/>
      </c>
      <c r="T343" s="3" t="str">
        <f t="shared" si="61"/>
        <v/>
      </c>
      <c r="U343" s="3" t="str">
        <f t="shared" si="62"/>
        <v/>
      </c>
      <c r="V343" s="3" t="str">
        <f t="shared" si="65"/>
        <v/>
      </c>
      <c r="W343" t="str">
        <f>IF(AND(COUNTIF(T$2:T343,T343)=1,T343&gt;0),ROW(),"")</f>
        <v/>
      </c>
      <c r="X343" t="str">
        <f>IF(AND(COUNTIF(U$2:U343,U343)=1,U343&gt;0),ROW(),"")</f>
        <v/>
      </c>
      <c r="Y343" t="str">
        <f t="shared" si="58"/>
        <v/>
      </c>
      <c r="Z343" t="str">
        <f t="shared" si="58"/>
        <v/>
      </c>
      <c r="AA343">
        <v>342</v>
      </c>
      <c r="AB343" t="str">
        <f t="shared" si="59"/>
        <v/>
      </c>
      <c r="AC343" s="3"/>
      <c r="AD343" s="3"/>
      <c r="AE343" s="3"/>
    </row>
    <row r="344" spans="1:31" ht="21.95" customHeight="1">
      <c r="A344" s="30"/>
      <c r="B344" s="31"/>
      <c r="C344" s="496"/>
      <c r="D344" s="497"/>
      <c r="E344" s="468"/>
      <c r="F344" s="469"/>
      <c r="G344" s="58"/>
      <c r="H344" s="32"/>
      <c r="I344" s="38"/>
      <c r="J344" s="490" t="str">
        <f t="shared" si="63"/>
        <v/>
      </c>
      <c r="K344" s="491"/>
      <c r="L344" s="64"/>
      <c r="M344" s="87" t="str">
        <f t="shared" si="64"/>
        <v/>
      </c>
      <c r="N344" s="52"/>
      <c r="O344" s="52"/>
      <c r="P344" s="52"/>
      <c r="Q344" s="52"/>
      <c r="R344" s="3" t="str">
        <f>IF(ISERROR(VLOOKUP(L344,要素一覧!$A$1:$B$51,2,0)),"",VLOOKUP(L344,要素一覧!$A$1:$B$51,2,0))</f>
        <v/>
      </c>
      <c r="S344" s="3" t="str">
        <f t="shared" si="57"/>
        <v/>
      </c>
      <c r="T344" s="3" t="str">
        <f t="shared" si="61"/>
        <v/>
      </c>
      <c r="U344" s="3" t="str">
        <f t="shared" si="62"/>
        <v/>
      </c>
      <c r="V344" s="3" t="str">
        <f t="shared" si="65"/>
        <v/>
      </c>
      <c r="W344" t="str">
        <f>IF(AND(COUNTIF(T$2:T344,T344)=1,T344&gt;0),ROW(),"")</f>
        <v/>
      </c>
      <c r="X344" t="str">
        <f>IF(AND(COUNTIF(U$2:U344,U344)=1,U344&gt;0),ROW(),"")</f>
        <v/>
      </c>
      <c r="Y344" t="str">
        <f t="shared" si="58"/>
        <v/>
      </c>
      <c r="Z344" t="str">
        <f t="shared" si="58"/>
        <v/>
      </c>
      <c r="AA344">
        <v>343</v>
      </c>
      <c r="AB344" t="str">
        <f t="shared" si="59"/>
        <v/>
      </c>
      <c r="AC344" s="3"/>
      <c r="AD344" s="3"/>
      <c r="AE344" s="3"/>
    </row>
    <row r="345" spans="1:31" ht="21.95" customHeight="1">
      <c r="A345" s="30"/>
      <c r="B345" s="31"/>
      <c r="C345" s="496"/>
      <c r="D345" s="497"/>
      <c r="E345" s="468"/>
      <c r="F345" s="469"/>
      <c r="G345" s="58"/>
      <c r="H345" s="32"/>
      <c r="I345" s="38"/>
      <c r="J345" s="490" t="str">
        <f t="shared" si="63"/>
        <v/>
      </c>
      <c r="K345" s="491"/>
      <c r="L345" s="64"/>
      <c r="M345" s="87" t="str">
        <f t="shared" si="64"/>
        <v/>
      </c>
      <c r="N345" s="52"/>
      <c r="O345" s="52"/>
      <c r="P345" s="52"/>
      <c r="Q345" s="52"/>
      <c r="R345" s="3" t="str">
        <f>IF(ISERROR(VLOOKUP(L345,要素一覧!$A$1:$B$51,2,0)),"",VLOOKUP(L345,要素一覧!$A$1:$B$51,2,0))</f>
        <v/>
      </c>
      <c r="S345" s="3" t="str">
        <f t="shared" si="57"/>
        <v/>
      </c>
      <c r="T345" s="3" t="str">
        <f t="shared" si="61"/>
        <v/>
      </c>
      <c r="U345" s="3" t="str">
        <f t="shared" si="62"/>
        <v/>
      </c>
      <c r="V345" s="3" t="str">
        <f t="shared" si="65"/>
        <v/>
      </c>
      <c r="W345" t="str">
        <f>IF(AND(COUNTIF(T$2:T345,T345)=1,T345&gt;0),ROW(),"")</f>
        <v/>
      </c>
      <c r="X345" t="str">
        <f>IF(AND(COUNTIF(U$2:U345,U345)=1,U345&gt;0),ROW(),"")</f>
        <v/>
      </c>
      <c r="Y345" t="str">
        <f t="shared" si="58"/>
        <v/>
      </c>
      <c r="Z345" t="str">
        <f t="shared" si="58"/>
        <v/>
      </c>
      <c r="AA345">
        <v>344</v>
      </c>
      <c r="AB345" t="str">
        <f t="shared" si="59"/>
        <v/>
      </c>
      <c r="AC345" s="3"/>
      <c r="AD345" s="3"/>
      <c r="AE345" s="3"/>
    </row>
    <row r="346" spans="1:31" ht="21.95" customHeight="1">
      <c r="A346" s="30"/>
      <c r="B346" s="31"/>
      <c r="C346" s="496"/>
      <c r="D346" s="497"/>
      <c r="E346" s="468"/>
      <c r="F346" s="469"/>
      <c r="G346" s="58"/>
      <c r="H346" s="32"/>
      <c r="I346" s="38"/>
      <c r="J346" s="490" t="str">
        <f t="shared" si="63"/>
        <v/>
      </c>
      <c r="K346" s="491"/>
      <c r="L346" s="64"/>
      <c r="M346" s="87" t="str">
        <f t="shared" si="64"/>
        <v/>
      </c>
      <c r="N346" s="52"/>
      <c r="O346" s="52"/>
      <c r="P346" s="52"/>
      <c r="Q346" s="52"/>
      <c r="R346" s="3" t="str">
        <f>IF(ISERROR(VLOOKUP(L346,要素一覧!$A$1:$B$51,2,0)),"",VLOOKUP(L346,要素一覧!$A$1:$B$51,2,0))</f>
        <v/>
      </c>
      <c r="S346" s="3" t="str">
        <f t="shared" si="57"/>
        <v/>
      </c>
      <c r="T346" s="3" t="str">
        <f t="shared" si="61"/>
        <v/>
      </c>
      <c r="U346" s="3" t="str">
        <f t="shared" si="62"/>
        <v/>
      </c>
      <c r="V346" s="3" t="str">
        <f t="shared" si="65"/>
        <v/>
      </c>
      <c r="W346" t="str">
        <f>IF(AND(COUNTIF(T$2:T346,T346)=1,T346&gt;0),ROW(),"")</f>
        <v/>
      </c>
      <c r="X346" t="str">
        <f>IF(AND(COUNTIF(U$2:U346,U346)=1,U346&gt;0),ROW(),"")</f>
        <v/>
      </c>
      <c r="Y346" t="str">
        <f t="shared" si="58"/>
        <v/>
      </c>
      <c r="Z346" t="str">
        <f t="shared" si="58"/>
        <v/>
      </c>
      <c r="AA346">
        <v>345</v>
      </c>
      <c r="AB346" t="str">
        <f t="shared" si="59"/>
        <v/>
      </c>
      <c r="AC346" s="3"/>
      <c r="AD346" s="3"/>
      <c r="AE346" s="3"/>
    </row>
    <row r="347" spans="1:31" ht="21.95" customHeight="1">
      <c r="A347" s="30"/>
      <c r="B347" s="31"/>
      <c r="C347" s="496"/>
      <c r="D347" s="497"/>
      <c r="E347" s="468"/>
      <c r="F347" s="469"/>
      <c r="G347" s="58"/>
      <c r="H347" s="32"/>
      <c r="I347" s="38"/>
      <c r="J347" s="490" t="str">
        <f t="shared" si="63"/>
        <v/>
      </c>
      <c r="K347" s="491"/>
      <c r="L347" s="64"/>
      <c r="M347" s="87" t="str">
        <f t="shared" si="64"/>
        <v/>
      </c>
      <c r="N347" s="52"/>
      <c r="O347" s="52"/>
      <c r="P347" s="52"/>
      <c r="Q347" s="52"/>
      <c r="R347" s="3" t="str">
        <f>IF(ISERROR(VLOOKUP(L347,要素一覧!$A$1:$B$51,2,0)),"",VLOOKUP(L347,要素一覧!$A$1:$B$51,2,0))</f>
        <v/>
      </c>
      <c r="S347" s="3" t="str">
        <f t="shared" si="57"/>
        <v/>
      </c>
      <c r="T347" s="3" t="str">
        <f t="shared" si="61"/>
        <v/>
      </c>
      <c r="U347" s="3" t="str">
        <f t="shared" si="62"/>
        <v/>
      </c>
      <c r="V347" s="3" t="str">
        <f t="shared" si="65"/>
        <v/>
      </c>
      <c r="W347" t="str">
        <f>IF(AND(COUNTIF(T$2:T347,T347)=1,T347&gt;0),ROW(),"")</f>
        <v/>
      </c>
      <c r="X347" t="str">
        <f>IF(AND(COUNTIF(U$2:U347,U347)=1,U347&gt;0),ROW(),"")</f>
        <v/>
      </c>
      <c r="Y347" t="str">
        <f t="shared" si="58"/>
        <v/>
      </c>
      <c r="Z347" t="str">
        <f t="shared" si="58"/>
        <v/>
      </c>
      <c r="AA347">
        <v>346</v>
      </c>
      <c r="AB347" t="str">
        <f t="shared" si="59"/>
        <v/>
      </c>
      <c r="AC347" s="3"/>
      <c r="AD347" s="3"/>
      <c r="AE347" s="3"/>
    </row>
    <row r="348" spans="1:31" ht="21.95" customHeight="1">
      <c r="A348" s="30"/>
      <c r="B348" s="31"/>
      <c r="C348" s="496"/>
      <c r="D348" s="497"/>
      <c r="E348" s="468"/>
      <c r="F348" s="469"/>
      <c r="G348" s="58"/>
      <c r="H348" s="32"/>
      <c r="I348" s="38"/>
      <c r="J348" s="490" t="str">
        <f t="shared" si="63"/>
        <v/>
      </c>
      <c r="K348" s="491"/>
      <c r="L348" s="64"/>
      <c r="M348" s="87" t="str">
        <f t="shared" si="64"/>
        <v/>
      </c>
      <c r="N348" s="52"/>
      <c r="O348" s="52"/>
      <c r="P348" s="52"/>
      <c r="Q348" s="52"/>
      <c r="R348" s="3" t="str">
        <f>IF(ISERROR(VLOOKUP(L348,要素一覧!$A$1:$B$51,2,0)),"",VLOOKUP(L348,要素一覧!$A$1:$B$51,2,0))</f>
        <v/>
      </c>
      <c r="S348" s="3" t="str">
        <f t="shared" si="57"/>
        <v/>
      </c>
      <c r="T348" s="3" t="str">
        <f t="shared" si="61"/>
        <v/>
      </c>
      <c r="U348" s="3" t="str">
        <f t="shared" si="62"/>
        <v/>
      </c>
      <c r="V348" s="3" t="str">
        <f t="shared" si="65"/>
        <v/>
      </c>
      <c r="W348" t="str">
        <f>IF(AND(COUNTIF(T$2:T348,T348)=1,T348&gt;0),ROW(),"")</f>
        <v/>
      </c>
      <c r="X348" t="str">
        <f>IF(AND(COUNTIF(U$2:U348,U348)=1,U348&gt;0),ROW(),"")</f>
        <v/>
      </c>
      <c r="Y348" t="str">
        <f t="shared" si="58"/>
        <v/>
      </c>
      <c r="Z348" t="str">
        <f t="shared" si="58"/>
        <v/>
      </c>
      <c r="AA348">
        <v>347</v>
      </c>
      <c r="AB348" t="str">
        <f t="shared" si="59"/>
        <v/>
      </c>
      <c r="AC348" s="3"/>
      <c r="AD348" s="3"/>
      <c r="AE348" s="3"/>
    </row>
    <row r="349" spans="1:31" ht="21.95" customHeight="1" thickBot="1">
      <c r="A349" s="30"/>
      <c r="B349" s="31"/>
      <c r="C349" s="496"/>
      <c r="D349" s="497"/>
      <c r="E349" s="468"/>
      <c r="F349" s="469"/>
      <c r="G349" s="59"/>
      <c r="H349" s="35"/>
      <c r="I349" s="39"/>
      <c r="J349" s="501" t="str">
        <f t="shared" si="63"/>
        <v/>
      </c>
      <c r="K349" s="502"/>
      <c r="L349" s="64"/>
      <c r="M349" s="88" t="str">
        <f t="shared" si="64"/>
        <v/>
      </c>
      <c r="N349" s="52"/>
      <c r="O349" s="52"/>
      <c r="P349" s="52"/>
      <c r="Q349" s="52"/>
      <c r="R349" s="3" t="str">
        <f>IF(ISERROR(VLOOKUP(L349,要素一覧!$A$1:$B$51,2,0)),"",VLOOKUP(L349,要素一覧!$A$1:$B$51,2,0))</f>
        <v/>
      </c>
      <c r="S349" s="3" t="str">
        <f t="shared" si="57"/>
        <v/>
      </c>
      <c r="T349" s="3" t="str">
        <f t="shared" si="61"/>
        <v/>
      </c>
      <c r="U349" s="3" t="str">
        <f t="shared" si="62"/>
        <v/>
      </c>
      <c r="V349" s="3" t="str">
        <f t="shared" si="65"/>
        <v/>
      </c>
      <c r="W349" t="str">
        <f>IF(AND(COUNTIF(T$2:T349,T349)=1,T349&gt;0),ROW(),"")</f>
        <v/>
      </c>
      <c r="X349" t="str">
        <f>IF(AND(COUNTIF(U$2:U349,U349)=1,U349&gt;0),ROW(),"")</f>
        <v/>
      </c>
      <c r="Y349" t="str">
        <f t="shared" si="58"/>
        <v/>
      </c>
      <c r="Z349" t="str">
        <f t="shared" si="58"/>
        <v/>
      </c>
      <c r="AA349">
        <v>348</v>
      </c>
      <c r="AB349" t="str">
        <f t="shared" si="59"/>
        <v/>
      </c>
      <c r="AC349" s="3"/>
      <c r="AD349" s="3"/>
      <c r="AE349" s="3"/>
    </row>
    <row r="350" spans="1:31" ht="24.95" customHeight="1" thickBot="1">
      <c r="A350" s="5"/>
      <c r="B350" s="5"/>
      <c r="C350" s="5"/>
      <c r="D350" s="5"/>
      <c r="E350" s="5"/>
      <c r="F350" s="5"/>
      <c r="G350" s="12"/>
      <c r="H350" s="6"/>
      <c r="I350" s="11" t="s">
        <v>2</v>
      </c>
      <c r="J350" s="498">
        <f>SUM(J325:K349)</f>
        <v>0</v>
      </c>
      <c r="K350" s="499"/>
      <c r="L350" s="49"/>
      <c r="M350" s="5"/>
      <c r="N350" s="4"/>
      <c r="O350" s="13">
        <f>SUM(S325:S349)</f>
        <v>0</v>
      </c>
      <c r="P350" s="50"/>
      <c r="Q350" s="50"/>
      <c r="S350" s="3">
        <f t="shared" si="57"/>
        <v>0</v>
      </c>
      <c r="T350" s="13"/>
      <c r="U350" s="3"/>
      <c r="V350" s="3" t="str">
        <f t="shared" si="65"/>
        <v/>
      </c>
      <c r="W350" t="str">
        <f>IF(AND(COUNTIF(T$2:T350,T350)=1,T350&gt;0),ROW(),"")</f>
        <v/>
      </c>
      <c r="X350" t="str">
        <f>IF(AND(COUNTIF(U$2:U350,U350)=1,U350&gt;0),ROW(),"")</f>
        <v/>
      </c>
      <c r="Y350" t="str">
        <f t="shared" si="58"/>
        <v/>
      </c>
      <c r="Z350" t="str">
        <f t="shared" si="58"/>
        <v/>
      </c>
      <c r="AA350">
        <v>349</v>
      </c>
      <c r="AB350" t="str">
        <f t="shared" si="59"/>
        <v/>
      </c>
      <c r="AC350" s="13"/>
      <c r="AD350" s="13"/>
      <c r="AE350" s="13"/>
    </row>
    <row r="351" spans="1:31" ht="20.100000000000001" customHeight="1">
      <c r="A351" s="4"/>
      <c r="B351" s="4"/>
      <c r="C351" s="4"/>
      <c r="D351" s="503"/>
      <c r="E351" s="503"/>
      <c r="F351" s="503"/>
      <c r="G351" s="4"/>
      <c r="H351" s="4"/>
      <c r="I351" s="500" t="s">
        <v>32</v>
      </c>
      <c r="J351" s="500"/>
      <c r="K351" s="500"/>
      <c r="L351" s="500"/>
      <c r="M351" s="500"/>
      <c r="N351" s="68"/>
      <c r="P351" s="56"/>
      <c r="Q351" s="56"/>
      <c r="S351" s="3" t="str">
        <f t="shared" si="57"/>
        <v/>
      </c>
      <c r="U351" s="3"/>
      <c r="V351" s="3" t="str">
        <f t="shared" si="65"/>
        <v/>
      </c>
      <c r="W351" t="str">
        <f>IF(AND(COUNTIF(T$2:T351,T351)=1,T351&gt;0),ROW(),"")</f>
        <v/>
      </c>
      <c r="X351" t="str">
        <f>IF(AND(COUNTIF(U$2:U351,U351)=1,U351&gt;0),ROW(),"")</f>
        <v/>
      </c>
      <c r="Y351" t="str">
        <f t="shared" si="58"/>
        <v/>
      </c>
      <c r="Z351" t="str">
        <f t="shared" si="58"/>
        <v/>
      </c>
      <c r="AA351">
        <v>350</v>
      </c>
      <c r="AB351" t="str">
        <f t="shared" si="59"/>
        <v/>
      </c>
      <c r="AC351" s="13"/>
      <c r="AD351" s="13"/>
      <c r="AE351" s="13"/>
    </row>
    <row r="352" spans="1:31" ht="30" customHeight="1">
      <c r="A352" s="467" t="str">
        <f>総括書!A1</f>
        <v>2023年最新版</v>
      </c>
      <c r="B352" s="467"/>
      <c r="C352" s="467"/>
      <c r="E352" s="98" t="s">
        <v>26</v>
      </c>
      <c r="F352" s="98"/>
      <c r="G352" s="98"/>
      <c r="H352" s="98"/>
      <c r="I352" s="98"/>
      <c r="J352" s="98"/>
      <c r="K352" s="98"/>
      <c r="L352" s="98"/>
      <c r="M352" s="98"/>
      <c r="N352" s="66"/>
      <c r="V352" s="3" t="str">
        <f t="shared" si="65"/>
        <v/>
      </c>
      <c r="W352" t="s">
        <v>129</v>
      </c>
      <c r="Y352" t="str">
        <f t="shared" si="58"/>
        <v/>
      </c>
      <c r="Z352" t="str">
        <f t="shared" si="58"/>
        <v/>
      </c>
      <c r="AA352">
        <v>351</v>
      </c>
      <c r="AB352" t="str">
        <f t="shared" si="59"/>
        <v/>
      </c>
    </row>
    <row r="353" spans="1:31" ht="20.100000000000001" customHeight="1">
      <c r="B353" s="474" t="s">
        <v>51</v>
      </c>
      <c r="C353" s="474"/>
      <c r="D353" s="474"/>
      <c r="E353" s="10"/>
      <c r="F353" s="10"/>
      <c r="G353" s="10"/>
      <c r="H353" s="10"/>
      <c r="I353" s="10"/>
      <c r="J353" s="495">
        <f ca="1">総括書!$I$1</f>
        <v>45645</v>
      </c>
      <c r="K353" s="495"/>
      <c r="L353" s="495"/>
      <c r="M353" s="495"/>
      <c r="N353" s="67"/>
      <c r="V353" s="3" t="str">
        <f t="shared" si="65"/>
        <v/>
      </c>
      <c r="W353" t="str">
        <f>IF(AND(COUNTIF(T$2:T353,T353)=1,T353&gt;0),ROW(),"")</f>
        <v/>
      </c>
      <c r="X353" t="str">
        <f>IF(AND(COUNTIF(U$2:U353,U353)=1,U353&gt;0),ROW(),"")</f>
        <v/>
      </c>
      <c r="Y353" t="str">
        <f t="shared" si="58"/>
        <v/>
      </c>
      <c r="Z353" t="str">
        <f t="shared" si="58"/>
        <v/>
      </c>
      <c r="AA353">
        <v>352</v>
      </c>
      <c r="AB353" t="str">
        <f t="shared" si="59"/>
        <v/>
      </c>
    </row>
    <row r="354" spans="1:31" ht="15" customHeight="1">
      <c r="B354" s="506" t="s">
        <v>11</v>
      </c>
      <c r="C354" s="506"/>
      <c r="D354" s="506"/>
      <c r="E354" s="506"/>
      <c r="F354" s="506"/>
      <c r="G354" s="18"/>
      <c r="H354" s="14"/>
      <c r="I354" s="14"/>
      <c r="J354" s="14"/>
      <c r="K354" s="14"/>
      <c r="L354" s="14"/>
      <c r="M354" s="91"/>
      <c r="N354" s="46"/>
      <c r="V354" s="3" t="str">
        <f t="shared" si="65"/>
        <v/>
      </c>
      <c r="W354" t="str">
        <f>IF(AND(COUNTIF(T$2:T354,T354)=1,T354&gt;0),ROW(),"")</f>
        <v/>
      </c>
      <c r="X354" t="str">
        <f>IF(AND(COUNTIF(U$2:U354,U354)=1,U354&gt;0),ROW(),"")</f>
        <v/>
      </c>
      <c r="Y354" t="str">
        <f t="shared" si="58"/>
        <v/>
      </c>
      <c r="Z354" t="str">
        <f t="shared" si="58"/>
        <v/>
      </c>
      <c r="AA354">
        <v>353</v>
      </c>
      <c r="AB354" t="str">
        <f t="shared" si="59"/>
        <v/>
      </c>
    </row>
    <row r="355" spans="1:31" ht="30" customHeight="1">
      <c r="B355" s="506"/>
      <c r="C355" s="506"/>
      <c r="D355" s="506"/>
      <c r="E355" s="506"/>
      <c r="F355" s="506"/>
      <c r="G355" s="26" t="s">
        <v>7</v>
      </c>
      <c r="H355" s="483" t="str">
        <f>$H$4</f>
        <v/>
      </c>
      <c r="I355" s="483"/>
      <c r="J355" s="483"/>
      <c r="K355" s="483"/>
      <c r="L355" s="483"/>
      <c r="M355" s="484"/>
      <c r="N355" s="73"/>
      <c r="V355" s="3" t="str">
        <f t="shared" si="65"/>
        <v/>
      </c>
      <c r="W355" t="str">
        <f>IF(AND(COUNTIF(T$2:T355,T355)=1,T355&gt;0),ROW(),"")</f>
        <v/>
      </c>
      <c r="X355" t="str">
        <f>IF(AND(COUNTIF(U$2:U355,U355)=1,U355&gt;0),ROW(),"")</f>
        <v/>
      </c>
      <c r="Y355" t="str">
        <f t="shared" si="58"/>
        <v/>
      </c>
      <c r="Z355" t="str">
        <f t="shared" si="58"/>
        <v/>
      </c>
      <c r="AA355">
        <v>354</v>
      </c>
      <c r="AB355" t="str">
        <f t="shared" si="59"/>
        <v/>
      </c>
    </row>
    <row r="356" spans="1:31" ht="24.95" customHeight="1">
      <c r="F356" s="15"/>
      <c r="G356" s="25" t="s">
        <v>8</v>
      </c>
      <c r="H356" s="485" t="str">
        <f>$H$5</f>
        <v/>
      </c>
      <c r="I356" s="485"/>
      <c r="J356" s="485"/>
      <c r="K356" s="485"/>
      <c r="L356" s="485"/>
      <c r="M356" s="486"/>
      <c r="N356" s="69"/>
      <c r="V356" s="3" t="str">
        <f t="shared" si="65"/>
        <v/>
      </c>
      <c r="W356" t="str">
        <f>IF(AND(COUNTIF(T$2:T356,T356)=1,T356&gt;0),ROW(),"")</f>
        <v/>
      </c>
      <c r="X356" t="str">
        <f>IF(AND(COUNTIF(U$2:U356,U356)=1,U356&gt;0),ROW(),"")</f>
        <v/>
      </c>
      <c r="Y356" t="str">
        <f t="shared" si="58"/>
        <v/>
      </c>
      <c r="Z356" t="str">
        <f t="shared" si="58"/>
        <v/>
      </c>
      <c r="AA356">
        <v>355</v>
      </c>
      <c r="AB356" t="str">
        <f t="shared" si="59"/>
        <v/>
      </c>
    </row>
    <row r="357" spans="1:31" ht="24.95" customHeight="1">
      <c r="F357" s="16"/>
      <c r="G357" s="23"/>
      <c r="H357" s="487"/>
      <c r="I357" s="487"/>
      <c r="J357" s="487"/>
      <c r="K357" s="487"/>
      <c r="L357" s="487"/>
      <c r="M357" s="89" t="s">
        <v>50</v>
      </c>
      <c r="N357" s="70"/>
      <c r="V357" s="3" t="str">
        <f t="shared" si="65"/>
        <v/>
      </c>
      <c r="W357" t="str">
        <f>IF(AND(COUNTIF(T$2:T357,T357)=1,T357&gt;0),ROW(),"")</f>
        <v/>
      </c>
      <c r="X357" t="str">
        <f>IF(AND(COUNTIF(U$2:U357,U357)=1,U357&gt;0),ROW(),"")</f>
        <v/>
      </c>
      <c r="Y357" t="str">
        <f t="shared" si="58"/>
        <v/>
      </c>
      <c r="Z357" t="str">
        <f t="shared" si="58"/>
        <v/>
      </c>
      <c r="AA357">
        <v>356</v>
      </c>
      <c r="AB357" t="str">
        <f t="shared" si="59"/>
        <v/>
      </c>
    </row>
    <row r="358" spans="1:31" ht="20.100000000000001" customHeight="1">
      <c r="F358" s="17"/>
      <c r="G358" s="24" t="s">
        <v>24</v>
      </c>
      <c r="H358" s="494" t="str">
        <f>$H$7</f>
        <v/>
      </c>
      <c r="I358" s="494"/>
      <c r="J358" s="494"/>
      <c r="K358" s="494"/>
      <c r="L358" s="494"/>
      <c r="M358" s="90"/>
      <c r="N358" s="71"/>
      <c r="V358" s="3" t="str">
        <f t="shared" si="65"/>
        <v/>
      </c>
      <c r="W358" t="str">
        <f>IF(AND(COUNTIF(T$2:T358,T358)=1,T358&gt;0),ROW(),"")</f>
        <v/>
      </c>
      <c r="X358" t="str">
        <f>IF(AND(COUNTIF(U$2:U358,U358)=1,U358&gt;0),ROW(),"")</f>
        <v/>
      </c>
      <c r="Y358" t="str">
        <f t="shared" si="58"/>
        <v/>
      </c>
      <c r="Z358" t="str">
        <f t="shared" si="58"/>
        <v/>
      </c>
      <c r="AA358">
        <v>357</v>
      </c>
      <c r="AB358" t="str">
        <f t="shared" si="59"/>
        <v/>
      </c>
    </row>
    <row r="359" spans="1:31" ht="20.100000000000001" customHeight="1">
      <c r="A359" s="481" t="s">
        <v>25</v>
      </c>
      <c r="B359" s="482"/>
      <c r="C359" s="97" t="str">
        <f>$C$8</f>
        <v/>
      </c>
      <c r="D359" s="10"/>
      <c r="E359" s="10"/>
      <c r="F359" s="10"/>
      <c r="G359" s="10"/>
      <c r="H359" s="10"/>
      <c r="I359" s="10"/>
      <c r="J359" s="10"/>
      <c r="K359" s="10"/>
      <c r="L359" s="10"/>
      <c r="M359" s="10"/>
      <c r="N359" s="10"/>
      <c r="R359" s="3"/>
      <c r="V359" s="3" t="str">
        <f t="shared" si="65"/>
        <v/>
      </c>
      <c r="W359" t="str">
        <f>IF(AND(COUNTIF(T$2:T359,T359)=1,T359&gt;0),ROW(),"")</f>
        <v/>
      </c>
      <c r="X359" t="str">
        <f>IF(AND(COUNTIF(U$2:U359,U359)=1,U359&gt;0),ROW(),"")</f>
        <v/>
      </c>
      <c r="Y359" t="str">
        <f t="shared" si="58"/>
        <v/>
      </c>
      <c r="Z359" t="str">
        <f t="shared" si="58"/>
        <v/>
      </c>
      <c r="AA359">
        <v>358</v>
      </c>
      <c r="AB359" t="str">
        <f t="shared" si="59"/>
        <v/>
      </c>
    </row>
    <row r="360" spans="1:31" ht="15" customHeight="1">
      <c r="A360" s="507" t="s">
        <v>29</v>
      </c>
      <c r="B360" s="508"/>
      <c r="C360" s="475" t="str">
        <f>$C$9</f>
        <v/>
      </c>
      <c r="D360" s="476"/>
      <c r="E360" s="476"/>
      <c r="F360" s="476"/>
      <c r="G360" s="476"/>
      <c r="H360" s="476"/>
      <c r="I360" s="476"/>
      <c r="J360" s="476"/>
      <c r="K360" s="476"/>
      <c r="L360" s="476"/>
      <c r="M360" s="477"/>
      <c r="N360" s="72"/>
      <c r="V360" s="3" t="str">
        <f t="shared" si="65"/>
        <v/>
      </c>
      <c r="W360" t="str">
        <f>IF(AND(COUNTIF(T$2:T360,T360)=1,T360&gt;0),ROW(),"")</f>
        <v/>
      </c>
      <c r="X360" t="str">
        <f>IF(AND(COUNTIF(U$2:U360,U360)=1,U360&gt;0),ROW(),"")</f>
        <v/>
      </c>
      <c r="Y360" t="str">
        <f t="shared" si="58"/>
        <v/>
      </c>
      <c r="Z360" t="str">
        <f t="shared" si="58"/>
        <v/>
      </c>
      <c r="AA360">
        <v>359</v>
      </c>
      <c r="AB360" t="str">
        <f t="shared" si="59"/>
        <v/>
      </c>
    </row>
    <row r="361" spans="1:31" ht="15" customHeight="1">
      <c r="A361" s="509"/>
      <c r="B361" s="510"/>
      <c r="C361" s="478"/>
      <c r="D361" s="479"/>
      <c r="E361" s="479"/>
      <c r="F361" s="479"/>
      <c r="G361" s="479"/>
      <c r="H361" s="479"/>
      <c r="I361" s="479"/>
      <c r="J361" s="479"/>
      <c r="K361" s="479"/>
      <c r="L361" s="479"/>
      <c r="M361" s="480"/>
      <c r="N361" s="72"/>
      <c r="V361" s="3" t="str">
        <f t="shared" si="65"/>
        <v/>
      </c>
      <c r="W361" t="str">
        <f>IF(AND(COUNTIF(T$2:T361,T361)=1,T361&gt;0),ROW(),"")</f>
        <v/>
      </c>
      <c r="X361" t="str">
        <f>IF(AND(COUNTIF(U$2:U361,U361)=1,U361&gt;0),ROW(),"")</f>
        <v/>
      </c>
      <c r="Y361" t="str">
        <f t="shared" si="58"/>
        <v/>
      </c>
      <c r="Z361" t="str">
        <f t="shared" si="58"/>
        <v/>
      </c>
      <c r="AA361">
        <v>360</v>
      </c>
      <c r="AB361" t="str">
        <f t="shared" si="59"/>
        <v/>
      </c>
    </row>
    <row r="362" spans="1:31" ht="15" customHeight="1">
      <c r="A362" s="4"/>
      <c r="B362" s="4"/>
      <c r="C362" s="7"/>
      <c r="D362" s="7"/>
      <c r="E362" s="7"/>
      <c r="F362" s="7"/>
      <c r="G362" s="7"/>
      <c r="H362" s="7"/>
      <c r="I362" s="7"/>
      <c r="J362" s="7"/>
      <c r="K362" s="7"/>
      <c r="L362" s="7"/>
      <c r="M362" s="9" t="s">
        <v>42</v>
      </c>
      <c r="N362" s="8"/>
      <c r="O362" s="2"/>
      <c r="P362" s="2"/>
      <c r="Q362" s="2"/>
      <c r="R362" s="2"/>
      <c r="S362" s="2"/>
      <c r="T362" s="2"/>
      <c r="U362" s="2"/>
      <c r="V362" s="3" t="str">
        <f t="shared" si="65"/>
        <v/>
      </c>
      <c r="W362" t="str">
        <f>IF(AND(COUNTIF(T$2:T362,T362)=1,T362&gt;0),ROW(),"")</f>
        <v/>
      </c>
      <c r="X362" t="str">
        <f>IF(AND(COUNTIF(U$2:U362,U362)=1,U362&gt;0),ROW(),"")</f>
        <v/>
      </c>
      <c r="Y362" t="str">
        <f t="shared" si="58"/>
        <v/>
      </c>
      <c r="Z362" t="str">
        <f t="shared" si="58"/>
        <v/>
      </c>
      <c r="AA362">
        <v>361</v>
      </c>
      <c r="AB362" t="str">
        <f t="shared" si="59"/>
        <v/>
      </c>
      <c r="AC362" s="2"/>
      <c r="AD362" s="2"/>
      <c r="AE362" s="2"/>
    </row>
    <row r="363" spans="1:31" ht="24.95" customHeight="1">
      <c r="A363" s="19" t="s">
        <v>14</v>
      </c>
      <c r="B363" s="20" t="s">
        <v>15</v>
      </c>
      <c r="C363" s="511" t="s">
        <v>5</v>
      </c>
      <c r="D363" s="512"/>
      <c r="E363" s="513" t="s">
        <v>16</v>
      </c>
      <c r="F363" s="514"/>
      <c r="G363" s="22" t="s">
        <v>4</v>
      </c>
      <c r="H363" s="22" t="s">
        <v>6</v>
      </c>
      <c r="I363" s="21" t="s">
        <v>3</v>
      </c>
      <c r="J363" s="504" t="s">
        <v>1</v>
      </c>
      <c r="K363" s="505"/>
      <c r="L363" s="48" t="s">
        <v>9</v>
      </c>
      <c r="M363" s="85" t="s">
        <v>10</v>
      </c>
      <c r="N363" s="51" t="s">
        <v>95</v>
      </c>
      <c r="O363" s="51" t="s">
        <v>49</v>
      </c>
      <c r="P363" s="51" t="s">
        <v>89</v>
      </c>
      <c r="Q363" s="51" t="s">
        <v>125</v>
      </c>
      <c r="R363" s="55" t="s">
        <v>86</v>
      </c>
      <c r="S363" s="2" t="s">
        <v>128</v>
      </c>
      <c r="T363" s="1"/>
      <c r="U363" s="1"/>
      <c r="V363" s="3" t="str">
        <f t="shared" si="65"/>
        <v/>
      </c>
      <c r="W363" t="str">
        <f>IF(AND(COUNTIF(T$2:T363,T363)=1,T363&gt;0),ROW(),"")</f>
        <v/>
      </c>
      <c r="X363" t="str">
        <f>IF(AND(COUNTIF(U$2:U363,U363)=1,U363&gt;0),ROW(),"")</f>
        <v/>
      </c>
      <c r="Y363" t="str">
        <f t="shared" si="58"/>
        <v/>
      </c>
      <c r="Z363" t="str">
        <f t="shared" si="58"/>
        <v/>
      </c>
      <c r="AA363">
        <v>362</v>
      </c>
      <c r="AB363" t="str">
        <f t="shared" si="59"/>
        <v/>
      </c>
      <c r="AC363" s="1"/>
      <c r="AD363" s="1"/>
      <c r="AE363" s="1"/>
    </row>
    <row r="364" spans="1:31" ht="21.95" customHeight="1">
      <c r="A364" s="27"/>
      <c r="B364" s="28"/>
      <c r="C364" s="492"/>
      <c r="D364" s="493"/>
      <c r="E364" s="472"/>
      <c r="F364" s="473"/>
      <c r="G364" s="57"/>
      <c r="H364" s="29"/>
      <c r="I364" s="36"/>
      <c r="J364" s="488" t="str">
        <f>IF(G364="","",CHOOSE($N$5,ROUND(G364*I364*IF(N364="",1,N364),0),ROUNDDOWN(G364*I364*IF(N364="",1,N364),0),ROUNDUP(G364*I364*IF(N364="",1,N364),0))*CHOOSE($O$5,1,1/1.08)+P364)</f>
        <v/>
      </c>
      <c r="K364" s="489"/>
      <c r="L364" s="63"/>
      <c r="M364" s="86" t="str">
        <f>IF(OR(G364="",N364=""),"",IF(N364=INT(N364),CONCATENATE(N364,"日間"),CONCATENATE(ROUND(N364,2),"ヶ月間")))</f>
        <v/>
      </c>
      <c r="N364" s="52"/>
      <c r="O364" s="52"/>
      <c r="P364" s="52"/>
      <c r="Q364" s="52"/>
      <c r="R364" s="3" t="str">
        <f>IF(ISERROR(VLOOKUP(L364,要素一覧!$A$1:$B$51,2,0)),"",VLOOKUP(L364,要素一覧!$A$1:$B$51,2,0))</f>
        <v/>
      </c>
      <c r="S364" s="3" t="str">
        <f t="shared" ref="S364" si="66">IF(J364="","",IF(O364=1,G364*32.1,O364))</f>
        <v/>
      </c>
      <c r="T364" s="3" t="str">
        <f t="shared" ref="T364:T388" si="67">IF(L364="","",IF(J364=O364,"",VALUE(CONCATENATE(L364,1,IF(Q364="",0,Q364)))))</f>
        <v/>
      </c>
      <c r="U364" s="3" t="str">
        <f t="shared" ref="U364:U388" si="68">IF(AND(L364&lt;&gt;"",O364&gt;0),VALUE(CONCATENATE(L364,2,IF(Q364="",0,Q364))),"")</f>
        <v/>
      </c>
      <c r="V364" s="3" t="str">
        <f t="shared" si="65"/>
        <v/>
      </c>
      <c r="W364" t="str">
        <f>IF(AND(COUNTIF(T$2:T364,T364)=1,T364&gt;0),ROW(),"")</f>
        <v/>
      </c>
      <c r="X364" t="str">
        <f>IF(AND(COUNTIF(U$2:U364,U364)=1,U364&gt;0),ROW(),"")</f>
        <v/>
      </c>
      <c r="Y364" t="str">
        <f t="shared" si="58"/>
        <v/>
      </c>
      <c r="Z364" t="str">
        <f t="shared" si="58"/>
        <v/>
      </c>
      <c r="AA364">
        <v>363</v>
      </c>
      <c r="AB364" t="str">
        <f t="shared" si="59"/>
        <v/>
      </c>
      <c r="AC364" s="3"/>
      <c r="AD364" s="3"/>
      <c r="AE364" s="3"/>
    </row>
    <row r="365" spans="1:31" ht="21.95" customHeight="1">
      <c r="A365" s="30"/>
      <c r="B365" s="31"/>
      <c r="C365" s="470"/>
      <c r="D365" s="471"/>
      <c r="E365" s="468"/>
      <c r="F365" s="469"/>
      <c r="G365" s="58"/>
      <c r="H365" s="32"/>
      <c r="I365" s="37"/>
      <c r="J365" s="490" t="str">
        <f t="shared" ref="J365:J388" si="69">IF(G365="","",CHOOSE($N$5,ROUND(G365*I365*IF(N365="",1,N365),0),ROUNDDOWN(G365*I365*IF(N365="",1,N365),0),ROUNDUP(G365*I365*IF(N365="",1,N365),0))*CHOOSE($O$5,1,1/1.08)+P365)</f>
        <v/>
      </c>
      <c r="K365" s="491"/>
      <c r="L365" s="64"/>
      <c r="M365" s="87" t="str">
        <f t="shared" ref="M365:M388" si="70">IF(OR(G365="",N365=""),"",IF(N365=INT(N365),CONCATENATE(N365,"日間"),CONCATENATE(ROUND(N365,2),"ヶ月間")))</f>
        <v/>
      </c>
      <c r="N365" s="52"/>
      <c r="O365" s="52"/>
      <c r="P365" s="52"/>
      <c r="Q365" s="52"/>
      <c r="R365" s="3" t="str">
        <f>IF(ISERROR(VLOOKUP(L365,要素一覧!$A$1:$B$51,2,0)),"",VLOOKUP(L365,要素一覧!$A$1:$B$51,2,0))</f>
        <v/>
      </c>
      <c r="S365" s="3" t="str">
        <f t="shared" si="57"/>
        <v/>
      </c>
      <c r="T365" s="3" t="str">
        <f t="shared" si="67"/>
        <v/>
      </c>
      <c r="U365" s="3" t="str">
        <f t="shared" si="68"/>
        <v/>
      </c>
      <c r="V365" s="3" t="str">
        <f t="shared" si="65"/>
        <v/>
      </c>
      <c r="W365" t="str">
        <f>IF(AND(COUNTIF(T$2:T365,T365)=1,T365&gt;0),ROW(),"")</f>
        <v/>
      </c>
      <c r="X365" t="str">
        <f>IF(AND(COUNTIF(U$2:U365,U365)=1,U365&gt;0),ROW(),"")</f>
        <v/>
      </c>
      <c r="Y365" t="str">
        <f t="shared" si="58"/>
        <v/>
      </c>
      <c r="Z365" t="str">
        <f t="shared" si="58"/>
        <v/>
      </c>
      <c r="AA365">
        <v>364</v>
      </c>
      <c r="AB365" t="str">
        <f t="shared" si="59"/>
        <v/>
      </c>
      <c r="AC365" s="3"/>
      <c r="AD365" s="3"/>
      <c r="AE365" s="3"/>
    </row>
    <row r="366" spans="1:31" ht="21.95" customHeight="1">
      <c r="A366" s="30"/>
      <c r="B366" s="31"/>
      <c r="C366" s="470"/>
      <c r="D366" s="471"/>
      <c r="E366" s="468"/>
      <c r="F366" s="469"/>
      <c r="G366" s="58"/>
      <c r="H366" s="32"/>
      <c r="I366" s="37"/>
      <c r="J366" s="490" t="str">
        <f t="shared" si="69"/>
        <v/>
      </c>
      <c r="K366" s="491"/>
      <c r="L366" s="64"/>
      <c r="M366" s="87" t="str">
        <f t="shared" si="70"/>
        <v/>
      </c>
      <c r="N366" s="52"/>
      <c r="O366" s="52"/>
      <c r="P366" s="52"/>
      <c r="Q366" s="52"/>
      <c r="R366" s="3" t="str">
        <f>IF(ISERROR(VLOOKUP(L366,要素一覧!$A$1:$B$51,2,0)),"",VLOOKUP(L366,要素一覧!$A$1:$B$51,2,0))</f>
        <v/>
      </c>
      <c r="S366" s="3" t="str">
        <f t="shared" si="57"/>
        <v/>
      </c>
      <c r="T366" s="3" t="str">
        <f t="shared" si="67"/>
        <v/>
      </c>
      <c r="U366" s="3" t="str">
        <f t="shared" si="68"/>
        <v/>
      </c>
      <c r="V366" s="3" t="str">
        <f t="shared" si="65"/>
        <v/>
      </c>
      <c r="W366" t="str">
        <f>IF(AND(COUNTIF(T$2:T366,T366)=1,T366&gt;0),ROW(),"")</f>
        <v/>
      </c>
      <c r="X366" t="str">
        <f>IF(AND(COUNTIF(U$2:U366,U366)=1,U366&gt;0),ROW(),"")</f>
        <v/>
      </c>
      <c r="Y366" t="str">
        <f t="shared" si="58"/>
        <v/>
      </c>
      <c r="Z366" t="str">
        <f t="shared" si="58"/>
        <v/>
      </c>
      <c r="AA366">
        <v>365</v>
      </c>
      <c r="AB366" t="str">
        <f t="shared" si="59"/>
        <v/>
      </c>
      <c r="AC366" s="3"/>
      <c r="AD366" s="3"/>
      <c r="AE366" s="3"/>
    </row>
    <row r="367" spans="1:31" ht="21.95" customHeight="1">
      <c r="A367" s="30"/>
      <c r="B367" s="31"/>
      <c r="C367" s="470"/>
      <c r="D367" s="471"/>
      <c r="E367" s="468"/>
      <c r="F367" s="469"/>
      <c r="G367" s="58"/>
      <c r="H367" s="32"/>
      <c r="I367" s="37"/>
      <c r="J367" s="490" t="str">
        <f t="shared" si="69"/>
        <v/>
      </c>
      <c r="K367" s="491"/>
      <c r="L367" s="64"/>
      <c r="M367" s="87" t="str">
        <f t="shared" si="70"/>
        <v/>
      </c>
      <c r="N367" s="52"/>
      <c r="O367" s="52"/>
      <c r="P367" s="52"/>
      <c r="Q367" s="52"/>
      <c r="R367" s="3" t="str">
        <f>IF(ISERROR(VLOOKUP(L367,要素一覧!$A$1:$B$51,2,0)),"",VLOOKUP(L367,要素一覧!$A$1:$B$51,2,0))</f>
        <v/>
      </c>
      <c r="S367" s="3" t="str">
        <f t="shared" si="57"/>
        <v/>
      </c>
      <c r="T367" s="3" t="str">
        <f t="shared" si="67"/>
        <v/>
      </c>
      <c r="U367" s="3" t="str">
        <f t="shared" si="68"/>
        <v/>
      </c>
      <c r="V367" s="3" t="str">
        <f t="shared" si="65"/>
        <v/>
      </c>
      <c r="W367" t="str">
        <f>IF(AND(COUNTIF(T$2:T367,T367)=1,T367&gt;0),ROW(),"")</f>
        <v/>
      </c>
      <c r="X367" t="str">
        <f>IF(AND(COUNTIF(U$2:U367,U367)=1,U367&gt;0),ROW(),"")</f>
        <v/>
      </c>
      <c r="Y367" t="str">
        <f t="shared" si="58"/>
        <v/>
      </c>
      <c r="Z367" t="str">
        <f t="shared" si="58"/>
        <v/>
      </c>
      <c r="AA367">
        <v>366</v>
      </c>
      <c r="AB367" t="str">
        <f t="shared" si="59"/>
        <v/>
      </c>
      <c r="AC367" s="3"/>
      <c r="AD367" s="3"/>
      <c r="AE367" s="3"/>
    </row>
    <row r="368" spans="1:31" ht="21.95" customHeight="1">
      <c r="A368" s="30"/>
      <c r="B368" s="31"/>
      <c r="C368" s="470"/>
      <c r="D368" s="471"/>
      <c r="E368" s="468"/>
      <c r="F368" s="469"/>
      <c r="G368" s="58"/>
      <c r="H368" s="32"/>
      <c r="I368" s="37"/>
      <c r="J368" s="490" t="str">
        <f t="shared" si="69"/>
        <v/>
      </c>
      <c r="K368" s="491"/>
      <c r="L368" s="64"/>
      <c r="M368" s="87" t="str">
        <f t="shared" si="70"/>
        <v/>
      </c>
      <c r="N368" s="52"/>
      <c r="O368" s="52"/>
      <c r="P368" s="52"/>
      <c r="Q368" s="52"/>
      <c r="R368" s="3" t="str">
        <f>IF(ISERROR(VLOOKUP(L368,要素一覧!$A$1:$B$51,2,0)),"",VLOOKUP(L368,要素一覧!$A$1:$B$51,2,0))</f>
        <v/>
      </c>
      <c r="S368" s="3" t="str">
        <f t="shared" si="57"/>
        <v/>
      </c>
      <c r="T368" s="3" t="str">
        <f t="shared" si="67"/>
        <v/>
      </c>
      <c r="U368" s="3" t="str">
        <f t="shared" si="68"/>
        <v/>
      </c>
      <c r="V368" s="3" t="str">
        <f t="shared" si="65"/>
        <v/>
      </c>
      <c r="W368" t="str">
        <f>IF(AND(COUNTIF(T$2:T368,T368)=1,T368&gt;0),ROW(),"")</f>
        <v/>
      </c>
      <c r="X368" t="str">
        <f>IF(AND(COUNTIF(U$2:U368,U368)=1,U368&gt;0),ROW(),"")</f>
        <v/>
      </c>
      <c r="Y368" t="str">
        <f t="shared" si="58"/>
        <v/>
      </c>
      <c r="Z368" t="str">
        <f t="shared" si="58"/>
        <v/>
      </c>
      <c r="AA368">
        <v>367</v>
      </c>
      <c r="AB368" t="str">
        <f t="shared" si="59"/>
        <v/>
      </c>
      <c r="AC368" s="3"/>
      <c r="AD368" s="3"/>
      <c r="AE368" s="3"/>
    </row>
    <row r="369" spans="1:31" ht="21.95" customHeight="1">
      <c r="A369" s="30"/>
      <c r="B369" s="31"/>
      <c r="C369" s="470"/>
      <c r="D369" s="471"/>
      <c r="E369" s="468"/>
      <c r="F369" s="469"/>
      <c r="G369" s="58"/>
      <c r="H369" s="32"/>
      <c r="I369" s="37"/>
      <c r="J369" s="490" t="str">
        <f t="shared" si="69"/>
        <v/>
      </c>
      <c r="K369" s="491"/>
      <c r="L369" s="64"/>
      <c r="M369" s="87" t="str">
        <f t="shared" si="70"/>
        <v/>
      </c>
      <c r="N369" s="52"/>
      <c r="O369" s="52"/>
      <c r="P369" s="52"/>
      <c r="Q369" s="52"/>
      <c r="R369" s="3" t="str">
        <f>IF(ISERROR(VLOOKUP(L369,要素一覧!$A$1:$B$51,2,0)),"",VLOOKUP(L369,要素一覧!$A$1:$B$51,2,0))</f>
        <v/>
      </c>
      <c r="S369" s="3" t="str">
        <f t="shared" si="57"/>
        <v/>
      </c>
      <c r="T369" s="3" t="str">
        <f t="shared" si="67"/>
        <v/>
      </c>
      <c r="U369" s="3" t="str">
        <f t="shared" si="68"/>
        <v/>
      </c>
      <c r="V369" s="3" t="str">
        <f t="shared" si="65"/>
        <v/>
      </c>
      <c r="W369" t="str">
        <f>IF(AND(COUNTIF(T$2:T369,T369)=1,T369&gt;0),ROW(),"")</f>
        <v/>
      </c>
      <c r="X369" t="str">
        <f>IF(AND(COUNTIF(U$2:U369,U369)=1,U369&gt;0),ROW(),"")</f>
        <v/>
      </c>
      <c r="Y369" t="str">
        <f t="shared" si="58"/>
        <v/>
      </c>
      <c r="Z369" t="str">
        <f t="shared" si="58"/>
        <v/>
      </c>
      <c r="AA369">
        <v>368</v>
      </c>
      <c r="AB369" t="str">
        <f t="shared" si="59"/>
        <v/>
      </c>
      <c r="AC369" s="3"/>
      <c r="AD369" s="3"/>
      <c r="AE369" s="3"/>
    </row>
    <row r="370" spans="1:31" ht="21.95" customHeight="1">
      <c r="A370" s="33"/>
      <c r="B370" s="34"/>
      <c r="C370" s="470"/>
      <c r="D370" s="471"/>
      <c r="E370" s="468"/>
      <c r="F370" s="469"/>
      <c r="G370" s="58"/>
      <c r="H370" s="32"/>
      <c r="I370" s="37"/>
      <c r="J370" s="490" t="str">
        <f t="shared" si="69"/>
        <v/>
      </c>
      <c r="K370" s="491"/>
      <c r="L370" s="64"/>
      <c r="M370" s="87" t="str">
        <f t="shared" si="70"/>
        <v/>
      </c>
      <c r="N370" s="52"/>
      <c r="O370" s="52"/>
      <c r="P370" s="52"/>
      <c r="Q370" s="52"/>
      <c r="R370" s="3" t="str">
        <f>IF(ISERROR(VLOOKUP(L370,要素一覧!$A$1:$B$51,2,0)),"",VLOOKUP(L370,要素一覧!$A$1:$B$51,2,0))</f>
        <v/>
      </c>
      <c r="S370" s="3" t="str">
        <f t="shared" si="57"/>
        <v/>
      </c>
      <c r="T370" s="3" t="str">
        <f t="shared" si="67"/>
        <v/>
      </c>
      <c r="U370" s="3" t="str">
        <f t="shared" si="68"/>
        <v/>
      </c>
      <c r="V370" s="3" t="str">
        <f t="shared" si="65"/>
        <v/>
      </c>
      <c r="W370" t="str">
        <f>IF(AND(COUNTIF(T$2:T370,T370)=1,T370&gt;0),ROW(),"")</f>
        <v/>
      </c>
      <c r="X370" t="str">
        <f>IF(AND(COUNTIF(U$2:U370,U370)=1,U370&gt;0),ROW(),"")</f>
        <v/>
      </c>
      <c r="Y370" t="str">
        <f t="shared" si="58"/>
        <v/>
      </c>
      <c r="Z370" t="str">
        <f t="shared" si="58"/>
        <v/>
      </c>
      <c r="AA370">
        <v>369</v>
      </c>
      <c r="AB370" t="str">
        <f t="shared" si="59"/>
        <v/>
      </c>
      <c r="AC370" s="3"/>
      <c r="AD370" s="3"/>
      <c r="AE370" s="3"/>
    </row>
    <row r="371" spans="1:31" ht="21.95" customHeight="1">
      <c r="A371" s="30"/>
      <c r="B371" s="31"/>
      <c r="C371" s="470"/>
      <c r="D371" s="471"/>
      <c r="E371" s="468"/>
      <c r="F371" s="469"/>
      <c r="G371" s="58"/>
      <c r="H371" s="32"/>
      <c r="I371" s="37"/>
      <c r="J371" s="490" t="str">
        <f t="shared" si="69"/>
        <v/>
      </c>
      <c r="K371" s="491"/>
      <c r="L371" s="64"/>
      <c r="M371" s="87" t="str">
        <f t="shared" si="70"/>
        <v/>
      </c>
      <c r="N371" s="52"/>
      <c r="O371" s="52"/>
      <c r="P371" s="52"/>
      <c r="Q371" s="52"/>
      <c r="R371" s="3" t="str">
        <f>IF(ISERROR(VLOOKUP(L371,要素一覧!$A$1:$B$51,2,0)),"",VLOOKUP(L371,要素一覧!$A$1:$B$51,2,0))</f>
        <v/>
      </c>
      <c r="S371" s="3" t="str">
        <f t="shared" si="57"/>
        <v/>
      </c>
      <c r="T371" s="3" t="str">
        <f t="shared" si="67"/>
        <v/>
      </c>
      <c r="U371" s="3" t="str">
        <f t="shared" si="68"/>
        <v/>
      </c>
      <c r="V371" s="3" t="str">
        <f t="shared" si="65"/>
        <v/>
      </c>
      <c r="W371" t="str">
        <f>IF(AND(COUNTIF(T$2:T371,T371)=1,T371&gt;0),ROW(),"")</f>
        <v/>
      </c>
      <c r="X371" t="str">
        <f>IF(AND(COUNTIF(U$2:U371,U371)=1,U371&gt;0),ROW(),"")</f>
        <v/>
      </c>
      <c r="Y371" t="str">
        <f t="shared" si="58"/>
        <v/>
      </c>
      <c r="Z371" t="str">
        <f t="shared" si="58"/>
        <v/>
      </c>
      <c r="AA371">
        <v>370</v>
      </c>
      <c r="AB371" t="str">
        <f t="shared" si="59"/>
        <v/>
      </c>
      <c r="AC371" s="3"/>
      <c r="AD371" s="3"/>
      <c r="AE371" s="3"/>
    </row>
    <row r="372" spans="1:31" ht="21.95" customHeight="1">
      <c r="A372" s="30"/>
      <c r="B372" s="31"/>
      <c r="C372" s="470"/>
      <c r="D372" s="471"/>
      <c r="E372" s="468"/>
      <c r="F372" s="469"/>
      <c r="G372" s="58"/>
      <c r="H372" s="32"/>
      <c r="I372" s="37"/>
      <c r="J372" s="490" t="str">
        <f t="shared" si="69"/>
        <v/>
      </c>
      <c r="K372" s="491"/>
      <c r="L372" s="64"/>
      <c r="M372" s="87" t="str">
        <f t="shared" si="70"/>
        <v/>
      </c>
      <c r="N372" s="52"/>
      <c r="O372" s="52"/>
      <c r="P372" s="52"/>
      <c r="Q372" s="52"/>
      <c r="R372" s="3" t="str">
        <f>IF(ISERROR(VLOOKUP(L372,要素一覧!$A$1:$B$51,2,0)),"",VLOOKUP(L372,要素一覧!$A$1:$B$51,2,0))</f>
        <v/>
      </c>
      <c r="S372" s="3" t="str">
        <f t="shared" si="57"/>
        <v/>
      </c>
      <c r="T372" s="3" t="str">
        <f t="shared" si="67"/>
        <v/>
      </c>
      <c r="U372" s="3" t="str">
        <f t="shared" si="68"/>
        <v/>
      </c>
      <c r="V372" s="3" t="str">
        <f t="shared" si="65"/>
        <v/>
      </c>
      <c r="W372" t="str">
        <f>IF(AND(COUNTIF(T$2:T372,T372)=1,T372&gt;0),ROW(),"")</f>
        <v/>
      </c>
      <c r="X372" t="str">
        <f>IF(AND(COUNTIF(U$2:U372,U372)=1,U372&gt;0),ROW(),"")</f>
        <v/>
      </c>
      <c r="Y372" t="str">
        <f t="shared" si="58"/>
        <v/>
      </c>
      <c r="Z372" t="str">
        <f t="shared" si="58"/>
        <v/>
      </c>
      <c r="AA372">
        <v>371</v>
      </c>
      <c r="AB372" t="str">
        <f t="shared" si="59"/>
        <v/>
      </c>
      <c r="AC372" s="3"/>
      <c r="AD372" s="3"/>
      <c r="AE372" s="3"/>
    </row>
    <row r="373" spans="1:31" ht="21.95" customHeight="1">
      <c r="A373" s="30"/>
      <c r="B373" s="31"/>
      <c r="C373" s="470"/>
      <c r="D373" s="471"/>
      <c r="E373" s="468"/>
      <c r="F373" s="469"/>
      <c r="G373" s="58"/>
      <c r="H373" s="32"/>
      <c r="I373" s="37"/>
      <c r="J373" s="490" t="str">
        <f t="shared" si="69"/>
        <v/>
      </c>
      <c r="K373" s="491"/>
      <c r="L373" s="64"/>
      <c r="M373" s="87" t="str">
        <f t="shared" si="70"/>
        <v/>
      </c>
      <c r="N373" s="52"/>
      <c r="O373" s="52"/>
      <c r="P373" s="52"/>
      <c r="Q373" s="52"/>
      <c r="R373" s="3" t="str">
        <f>IF(ISERROR(VLOOKUP(L373,要素一覧!$A$1:$B$51,2,0)),"",VLOOKUP(L373,要素一覧!$A$1:$B$51,2,0))</f>
        <v/>
      </c>
      <c r="S373" s="3" t="str">
        <f t="shared" si="57"/>
        <v/>
      </c>
      <c r="T373" s="3" t="str">
        <f t="shared" si="67"/>
        <v/>
      </c>
      <c r="U373" s="3" t="str">
        <f t="shared" si="68"/>
        <v/>
      </c>
      <c r="V373" s="3" t="str">
        <f t="shared" si="65"/>
        <v/>
      </c>
      <c r="W373" t="str">
        <f>IF(AND(COUNTIF(T$2:T373,T373)=1,T373&gt;0),ROW(),"")</f>
        <v/>
      </c>
      <c r="X373" t="str">
        <f>IF(AND(COUNTIF(U$2:U373,U373)=1,U373&gt;0),ROW(),"")</f>
        <v/>
      </c>
      <c r="Y373" t="str">
        <f t="shared" si="58"/>
        <v/>
      </c>
      <c r="Z373" t="str">
        <f t="shared" si="58"/>
        <v/>
      </c>
      <c r="AA373">
        <v>372</v>
      </c>
      <c r="AB373" t="str">
        <f t="shared" si="59"/>
        <v/>
      </c>
      <c r="AC373" s="3"/>
      <c r="AD373" s="3"/>
      <c r="AE373" s="3"/>
    </row>
    <row r="374" spans="1:31" ht="21.95" customHeight="1">
      <c r="A374" s="30"/>
      <c r="B374" s="31"/>
      <c r="C374" s="470"/>
      <c r="D374" s="471"/>
      <c r="E374" s="468"/>
      <c r="F374" s="469"/>
      <c r="G374" s="58"/>
      <c r="H374" s="32"/>
      <c r="I374" s="37"/>
      <c r="J374" s="490" t="str">
        <f t="shared" si="69"/>
        <v/>
      </c>
      <c r="K374" s="491"/>
      <c r="L374" s="64"/>
      <c r="M374" s="87" t="str">
        <f t="shared" si="70"/>
        <v/>
      </c>
      <c r="N374" s="52"/>
      <c r="O374" s="52"/>
      <c r="P374" s="52"/>
      <c r="Q374" s="52"/>
      <c r="R374" s="3" t="str">
        <f>IF(ISERROR(VLOOKUP(L374,要素一覧!$A$1:$B$51,2,0)),"",VLOOKUP(L374,要素一覧!$A$1:$B$51,2,0))</f>
        <v/>
      </c>
      <c r="S374" s="3" t="str">
        <f t="shared" si="57"/>
        <v/>
      </c>
      <c r="T374" s="3" t="str">
        <f t="shared" si="67"/>
        <v/>
      </c>
      <c r="U374" s="3" t="str">
        <f t="shared" si="68"/>
        <v/>
      </c>
      <c r="V374" s="3" t="str">
        <f t="shared" si="65"/>
        <v/>
      </c>
      <c r="W374" t="str">
        <f>IF(AND(COUNTIF(T$2:T374,T374)=1,T374&gt;0),ROW(),"")</f>
        <v/>
      </c>
      <c r="X374" t="str">
        <f>IF(AND(COUNTIF(U$2:U374,U374)=1,U374&gt;0),ROW(),"")</f>
        <v/>
      </c>
      <c r="Y374" t="str">
        <f t="shared" si="58"/>
        <v/>
      </c>
      <c r="Z374" t="str">
        <f t="shared" si="58"/>
        <v/>
      </c>
      <c r="AA374">
        <v>373</v>
      </c>
      <c r="AB374" t="str">
        <f t="shared" si="59"/>
        <v/>
      </c>
      <c r="AC374" s="3"/>
      <c r="AD374" s="3"/>
      <c r="AE374" s="3"/>
    </row>
    <row r="375" spans="1:31" ht="21.95" customHeight="1">
      <c r="A375" s="30"/>
      <c r="B375" s="31"/>
      <c r="C375" s="470"/>
      <c r="D375" s="471"/>
      <c r="E375" s="468"/>
      <c r="F375" s="469"/>
      <c r="G375" s="58"/>
      <c r="H375" s="32"/>
      <c r="I375" s="37"/>
      <c r="J375" s="490" t="str">
        <f t="shared" si="69"/>
        <v/>
      </c>
      <c r="K375" s="491"/>
      <c r="L375" s="64"/>
      <c r="M375" s="87" t="str">
        <f t="shared" si="70"/>
        <v/>
      </c>
      <c r="N375" s="52"/>
      <c r="O375" s="52"/>
      <c r="P375" s="52"/>
      <c r="Q375" s="52"/>
      <c r="R375" s="3" t="str">
        <f>IF(ISERROR(VLOOKUP(L375,要素一覧!$A$1:$B$51,2,0)),"",VLOOKUP(L375,要素一覧!$A$1:$B$51,2,0))</f>
        <v/>
      </c>
      <c r="S375" s="3" t="str">
        <f t="shared" ref="S375:S390" si="71">IF(J375="","",IF(O375=1,G375*32.1,O375))</f>
        <v/>
      </c>
      <c r="T375" s="3" t="str">
        <f t="shared" si="67"/>
        <v/>
      </c>
      <c r="U375" s="3" t="str">
        <f t="shared" si="68"/>
        <v/>
      </c>
      <c r="V375" s="3" t="str">
        <f t="shared" si="65"/>
        <v/>
      </c>
      <c r="W375" t="str">
        <f>IF(AND(COUNTIF(T$2:T375,T375)=1,T375&gt;0),ROW(),"")</f>
        <v/>
      </c>
      <c r="X375" t="str">
        <f>IF(AND(COUNTIF(U$2:U375,U375)=1,U375&gt;0),ROW(),"")</f>
        <v/>
      </c>
      <c r="Y375" t="str">
        <f t="shared" si="58"/>
        <v/>
      </c>
      <c r="Z375" t="str">
        <f t="shared" si="58"/>
        <v/>
      </c>
      <c r="AA375">
        <v>374</v>
      </c>
      <c r="AB375" t="str">
        <f t="shared" si="59"/>
        <v/>
      </c>
      <c r="AC375" s="3"/>
      <c r="AD375" s="3"/>
      <c r="AE375" s="3"/>
    </row>
    <row r="376" spans="1:31" ht="21.95" customHeight="1">
      <c r="A376" s="30"/>
      <c r="B376" s="31"/>
      <c r="C376" s="470"/>
      <c r="D376" s="471"/>
      <c r="E376" s="468"/>
      <c r="F376" s="469"/>
      <c r="G376" s="58"/>
      <c r="H376" s="32"/>
      <c r="I376" s="37"/>
      <c r="J376" s="490" t="str">
        <f t="shared" si="69"/>
        <v/>
      </c>
      <c r="K376" s="491"/>
      <c r="L376" s="64"/>
      <c r="M376" s="87" t="str">
        <f t="shared" si="70"/>
        <v/>
      </c>
      <c r="N376" s="52"/>
      <c r="O376" s="52"/>
      <c r="P376" s="52"/>
      <c r="Q376" s="52"/>
      <c r="R376" s="3" t="str">
        <f>IF(ISERROR(VLOOKUP(L376,要素一覧!$A$1:$B$51,2,0)),"",VLOOKUP(L376,要素一覧!$A$1:$B$51,2,0))</f>
        <v/>
      </c>
      <c r="S376" s="3" t="str">
        <f t="shared" si="71"/>
        <v/>
      </c>
      <c r="T376" s="3" t="str">
        <f t="shared" si="67"/>
        <v/>
      </c>
      <c r="U376" s="3" t="str">
        <f t="shared" si="68"/>
        <v/>
      </c>
      <c r="V376" s="3" t="str">
        <f t="shared" si="65"/>
        <v/>
      </c>
      <c r="W376" t="str">
        <f>IF(AND(COUNTIF(T$2:T376,T376)=1,T376&gt;0),ROW(),"")</f>
        <v/>
      </c>
      <c r="X376" t="str">
        <f>IF(AND(COUNTIF(U$2:U376,U376)=1,U376&gt;0),ROW(),"")</f>
        <v/>
      </c>
      <c r="Y376" t="str">
        <f t="shared" si="58"/>
        <v/>
      </c>
      <c r="Z376" t="str">
        <f t="shared" si="58"/>
        <v/>
      </c>
      <c r="AA376">
        <v>375</v>
      </c>
      <c r="AB376" t="str">
        <f t="shared" si="59"/>
        <v/>
      </c>
      <c r="AC376" s="3"/>
      <c r="AD376" s="3"/>
      <c r="AE376" s="3"/>
    </row>
    <row r="377" spans="1:31" ht="21.95" customHeight="1">
      <c r="A377" s="30"/>
      <c r="B377" s="31"/>
      <c r="C377" s="496"/>
      <c r="D377" s="497"/>
      <c r="E377" s="468"/>
      <c r="F377" s="469"/>
      <c r="G377" s="58"/>
      <c r="H377" s="32"/>
      <c r="I377" s="37"/>
      <c r="J377" s="490" t="str">
        <f t="shared" si="69"/>
        <v/>
      </c>
      <c r="K377" s="491"/>
      <c r="L377" s="64"/>
      <c r="M377" s="87" t="str">
        <f t="shared" si="70"/>
        <v/>
      </c>
      <c r="N377" s="52"/>
      <c r="O377" s="52"/>
      <c r="P377" s="52"/>
      <c r="Q377" s="52"/>
      <c r="R377" s="3" t="str">
        <f>IF(ISERROR(VLOOKUP(L377,要素一覧!$A$1:$B$51,2,0)),"",VLOOKUP(L377,要素一覧!$A$1:$B$51,2,0))</f>
        <v/>
      </c>
      <c r="S377" s="3" t="str">
        <f t="shared" si="71"/>
        <v/>
      </c>
      <c r="T377" s="3" t="str">
        <f t="shared" si="67"/>
        <v/>
      </c>
      <c r="U377" s="3" t="str">
        <f t="shared" si="68"/>
        <v/>
      </c>
      <c r="V377" s="3" t="str">
        <f t="shared" si="65"/>
        <v/>
      </c>
      <c r="W377" t="str">
        <f>IF(AND(COUNTIF(T$2:T377,T377)=1,T377&gt;0),ROW(),"")</f>
        <v/>
      </c>
      <c r="X377" t="str">
        <f>IF(AND(COUNTIF(U$2:U377,U377)=1,U377&gt;0),ROW(),"")</f>
        <v/>
      </c>
      <c r="Y377" t="str">
        <f t="shared" si="58"/>
        <v/>
      </c>
      <c r="Z377" t="str">
        <f t="shared" si="58"/>
        <v/>
      </c>
      <c r="AA377">
        <v>376</v>
      </c>
      <c r="AB377" t="str">
        <f t="shared" si="59"/>
        <v/>
      </c>
      <c r="AC377" s="3"/>
      <c r="AD377" s="3"/>
      <c r="AE377" s="3"/>
    </row>
    <row r="378" spans="1:31" ht="21.95" customHeight="1">
      <c r="A378" s="30"/>
      <c r="B378" s="31"/>
      <c r="C378" s="496"/>
      <c r="D378" s="497"/>
      <c r="E378" s="468"/>
      <c r="F378" s="469"/>
      <c r="G378" s="58"/>
      <c r="H378" s="32"/>
      <c r="I378" s="38"/>
      <c r="J378" s="490" t="str">
        <f t="shared" si="69"/>
        <v/>
      </c>
      <c r="K378" s="491"/>
      <c r="L378" s="64"/>
      <c r="M378" s="87" t="str">
        <f t="shared" si="70"/>
        <v/>
      </c>
      <c r="N378" s="52"/>
      <c r="O378" s="52"/>
      <c r="P378" s="52"/>
      <c r="Q378" s="52"/>
      <c r="R378" s="3" t="str">
        <f>IF(ISERROR(VLOOKUP(L378,要素一覧!$A$1:$B$51,2,0)),"",VLOOKUP(L378,要素一覧!$A$1:$B$51,2,0))</f>
        <v/>
      </c>
      <c r="S378" s="3" t="str">
        <f t="shared" si="71"/>
        <v/>
      </c>
      <c r="T378" s="3" t="str">
        <f t="shared" si="67"/>
        <v/>
      </c>
      <c r="U378" s="3" t="str">
        <f t="shared" si="68"/>
        <v/>
      </c>
      <c r="V378" s="3" t="str">
        <f t="shared" si="65"/>
        <v/>
      </c>
      <c r="W378" t="str">
        <f>IF(AND(COUNTIF(T$2:T378,T378)=1,T378&gt;0),ROW(),"")</f>
        <v/>
      </c>
      <c r="X378" t="str">
        <f>IF(AND(COUNTIF(U$2:U378,U378)=1,U378&gt;0),ROW(),"")</f>
        <v/>
      </c>
      <c r="Y378" t="str">
        <f t="shared" si="58"/>
        <v/>
      </c>
      <c r="Z378" t="str">
        <f t="shared" si="58"/>
        <v/>
      </c>
      <c r="AA378">
        <v>377</v>
      </c>
      <c r="AB378" t="str">
        <f t="shared" si="59"/>
        <v/>
      </c>
      <c r="AC378" s="3"/>
      <c r="AD378" s="3"/>
      <c r="AE378" s="3"/>
    </row>
    <row r="379" spans="1:31" ht="21.95" customHeight="1">
      <c r="A379" s="30"/>
      <c r="B379" s="31"/>
      <c r="C379" s="496"/>
      <c r="D379" s="497"/>
      <c r="E379" s="468"/>
      <c r="F379" s="469"/>
      <c r="G379" s="58"/>
      <c r="H379" s="32"/>
      <c r="I379" s="38"/>
      <c r="J379" s="490" t="str">
        <f t="shared" si="69"/>
        <v/>
      </c>
      <c r="K379" s="491"/>
      <c r="L379" s="64"/>
      <c r="M379" s="87" t="str">
        <f t="shared" si="70"/>
        <v/>
      </c>
      <c r="N379" s="52"/>
      <c r="O379" s="52"/>
      <c r="P379" s="52"/>
      <c r="Q379" s="52"/>
      <c r="R379" s="3" t="str">
        <f>IF(ISERROR(VLOOKUP(L379,要素一覧!$A$1:$B$51,2,0)),"",VLOOKUP(L379,要素一覧!$A$1:$B$51,2,0))</f>
        <v/>
      </c>
      <c r="S379" s="3" t="str">
        <f t="shared" si="71"/>
        <v/>
      </c>
      <c r="T379" s="3" t="str">
        <f t="shared" si="67"/>
        <v/>
      </c>
      <c r="U379" s="3" t="str">
        <f t="shared" si="68"/>
        <v/>
      </c>
      <c r="V379" s="3" t="str">
        <f t="shared" si="65"/>
        <v/>
      </c>
      <c r="W379" t="str">
        <f>IF(AND(COUNTIF(T$2:T379,T379)=1,T379&gt;0),ROW(),"")</f>
        <v/>
      </c>
      <c r="X379" t="str">
        <f>IF(AND(COUNTIF(U$2:U379,U379)=1,U379&gt;0),ROW(),"")</f>
        <v/>
      </c>
      <c r="Y379" t="str">
        <f t="shared" si="58"/>
        <v/>
      </c>
      <c r="Z379" t="str">
        <f t="shared" si="58"/>
        <v/>
      </c>
      <c r="AA379">
        <v>378</v>
      </c>
      <c r="AB379" t="str">
        <f t="shared" si="59"/>
        <v/>
      </c>
      <c r="AC379" s="3"/>
      <c r="AD379" s="3"/>
      <c r="AE379" s="3"/>
    </row>
    <row r="380" spans="1:31" ht="21.95" customHeight="1">
      <c r="A380" s="30"/>
      <c r="B380" s="31"/>
      <c r="C380" s="496"/>
      <c r="D380" s="497"/>
      <c r="E380" s="468"/>
      <c r="F380" s="469"/>
      <c r="G380" s="58"/>
      <c r="H380" s="32"/>
      <c r="I380" s="38"/>
      <c r="J380" s="490" t="str">
        <f t="shared" si="69"/>
        <v/>
      </c>
      <c r="K380" s="491"/>
      <c r="L380" s="64"/>
      <c r="M380" s="87" t="str">
        <f t="shared" si="70"/>
        <v/>
      </c>
      <c r="N380" s="52"/>
      <c r="O380" s="52"/>
      <c r="P380" s="52"/>
      <c r="Q380" s="52"/>
      <c r="R380" s="3" t="str">
        <f>IF(ISERROR(VLOOKUP(L380,要素一覧!$A$1:$B$51,2,0)),"",VLOOKUP(L380,要素一覧!$A$1:$B$51,2,0))</f>
        <v/>
      </c>
      <c r="S380" s="3" t="str">
        <f t="shared" si="71"/>
        <v/>
      </c>
      <c r="T380" s="3" t="str">
        <f t="shared" si="67"/>
        <v/>
      </c>
      <c r="U380" s="3" t="str">
        <f t="shared" si="68"/>
        <v/>
      </c>
      <c r="V380" s="3" t="str">
        <f t="shared" si="65"/>
        <v/>
      </c>
      <c r="W380" t="str">
        <f>IF(AND(COUNTIF(T$2:T380,T380)=1,T380&gt;0),ROW(),"")</f>
        <v/>
      </c>
      <c r="X380" t="str">
        <f>IF(AND(COUNTIF(U$2:U380,U380)=1,U380&gt;0),ROW(),"")</f>
        <v/>
      </c>
      <c r="Y380" t="str">
        <f t="shared" si="58"/>
        <v/>
      </c>
      <c r="Z380" t="str">
        <f t="shared" si="58"/>
        <v/>
      </c>
      <c r="AA380">
        <v>379</v>
      </c>
      <c r="AB380" t="str">
        <f t="shared" si="59"/>
        <v/>
      </c>
      <c r="AC380" s="3"/>
      <c r="AD380" s="3"/>
      <c r="AE380" s="3"/>
    </row>
    <row r="381" spans="1:31" ht="21.95" customHeight="1">
      <c r="A381" s="30"/>
      <c r="B381" s="31"/>
      <c r="C381" s="496"/>
      <c r="D381" s="497"/>
      <c r="E381" s="468"/>
      <c r="F381" s="469"/>
      <c r="G381" s="58"/>
      <c r="H381" s="32"/>
      <c r="I381" s="38"/>
      <c r="J381" s="490" t="str">
        <f t="shared" si="69"/>
        <v/>
      </c>
      <c r="K381" s="491"/>
      <c r="L381" s="64"/>
      <c r="M381" s="87" t="str">
        <f t="shared" si="70"/>
        <v/>
      </c>
      <c r="N381" s="52"/>
      <c r="O381" s="52"/>
      <c r="P381" s="52"/>
      <c r="Q381" s="52"/>
      <c r="R381" s="3" t="str">
        <f>IF(ISERROR(VLOOKUP(L381,要素一覧!$A$1:$B$51,2,0)),"",VLOOKUP(L381,要素一覧!$A$1:$B$51,2,0))</f>
        <v/>
      </c>
      <c r="S381" s="3" t="str">
        <f t="shared" si="71"/>
        <v/>
      </c>
      <c r="T381" s="3" t="str">
        <f t="shared" si="67"/>
        <v/>
      </c>
      <c r="U381" s="3" t="str">
        <f t="shared" si="68"/>
        <v/>
      </c>
      <c r="V381" s="3" t="str">
        <f t="shared" si="65"/>
        <v/>
      </c>
      <c r="W381" t="str">
        <f>IF(AND(COUNTIF(T$2:T381,T381)=1,T381&gt;0),ROW(),"")</f>
        <v/>
      </c>
      <c r="X381" t="str">
        <f>IF(AND(COUNTIF(U$2:U381,U381)=1,U381&gt;0),ROW(),"")</f>
        <v/>
      </c>
      <c r="Y381" t="str">
        <f t="shared" si="58"/>
        <v/>
      </c>
      <c r="Z381" t="str">
        <f t="shared" si="58"/>
        <v/>
      </c>
      <c r="AA381">
        <v>380</v>
      </c>
      <c r="AB381" t="str">
        <f t="shared" si="59"/>
        <v/>
      </c>
      <c r="AC381" s="3"/>
      <c r="AD381" s="3"/>
      <c r="AE381" s="3"/>
    </row>
    <row r="382" spans="1:31" ht="21.95" customHeight="1">
      <c r="A382" s="30"/>
      <c r="B382" s="31"/>
      <c r="C382" s="496"/>
      <c r="D382" s="497"/>
      <c r="E382" s="468"/>
      <c r="F382" s="469"/>
      <c r="G382" s="58"/>
      <c r="H382" s="32"/>
      <c r="I382" s="38"/>
      <c r="J382" s="490" t="str">
        <f t="shared" si="69"/>
        <v/>
      </c>
      <c r="K382" s="491"/>
      <c r="L382" s="64"/>
      <c r="M382" s="87" t="str">
        <f t="shared" si="70"/>
        <v/>
      </c>
      <c r="N382" s="52"/>
      <c r="O382" s="52"/>
      <c r="P382" s="52"/>
      <c r="Q382" s="52"/>
      <c r="R382" s="3" t="str">
        <f>IF(ISERROR(VLOOKUP(L382,要素一覧!$A$1:$B$51,2,0)),"",VLOOKUP(L382,要素一覧!$A$1:$B$51,2,0))</f>
        <v/>
      </c>
      <c r="S382" s="3" t="str">
        <f t="shared" si="71"/>
        <v/>
      </c>
      <c r="T382" s="3" t="str">
        <f t="shared" si="67"/>
        <v/>
      </c>
      <c r="U382" s="3" t="str">
        <f t="shared" si="68"/>
        <v/>
      </c>
      <c r="V382" s="3" t="str">
        <f t="shared" si="65"/>
        <v/>
      </c>
      <c r="W382" t="str">
        <f>IF(AND(COUNTIF(T$2:T382,T382)=1,T382&gt;0),ROW(),"")</f>
        <v/>
      </c>
      <c r="X382" t="str">
        <f>IF(AND(COUNTIF(U$2:U382,U382)=1,U382&gt;0),ROW(),"")</f>
        <v/>
      </c>
      <c r="Y382" t="str">
        <f t="shared" si="58"/>
        <v/>
      </c>
      <c r="Z382" t="str">
        <f t="shared" si="58"/>
        <v/>
      </c>
      <c r="AA382">
        <v>381</v>
      </c>
      <c r="AB382" t="str">
        <f t="shared" si="59"/>
        <v/>
      </c>
      <c r="AC382" s="3"/>
      <c r="AD382" s="3"/>
      <c r="AE382" s="3"/>
    </row>
    <row r="383" spans="1:31" ht="21.95" customHeight="1">
      <c r="A383" s="30"/>
      <c r="B383" s="31"/>
      <c r="C383" s="496"/>
      <c r="D383" s="497"/>
      <c r="E383" s="468"/>
      <c r="F383" s="469"/>
      <c r="G383" s="58"/>
      <c r="H383" s="32"/>
      <c r="I383" s="38"/>
      <c r="J383" s="490" t="str">
        <f t="shared" si="69"/>
        <v/>
      </c>
      <c r="K383" s="491"/>
      <c r="L383" s="64"/>
      <c r="M383" s="87" t="str">
        <f t="shared" si="70"/>
        <v/>
      </c>
      <c r="N383" s="52"/>
      <c r="O383" s="52"/>
      <c r="P383" s="52"/>
      <c r="Q383" s="52"/>
      <c r="R383" s="3" t="str">
        <f>IF(ISERROR(VLOOKUP(L383,要素一覧!$A$1:$B$51,2,0)),"",VLOOKUP(L383,要素一覧!$A$1:$B$51,2,0))</f>
        <v/>
      </c>
      <c r="S383" s="3" t="str">
        <f t="shared" si="71"/>
        <v/>
      </c>
      <c r="T383" s="3" t="str">
        <f t="shared" si="67"/>
        <v/>
      </c>
      <c r="U383" s="3" t="str">
        <f t="shared" si="68"/>
        <v/>
      </c>
      <c r="V383" s="3" t="str">
        <f t="shared" si="65"/>
        <v/>
      </c>
      <c r="W383" t="str">
        <f>IF(AND(COUNTIF(T$2:T383,T383)=1,T383&gt;0),ROW(),"")</f>
        <v/>
      </c>
      <c r="X383" t="str">
        <f>IF(AND(COUNTIF(U$2:U383,U383)=1,U383&gt;0),ROW(),"")</f>
        <v/>
      </c>
      <c r="Y383" t="str">
        <f t="shared" si="58"/>
        <v/>
      </c>
      <c r="Z383" t="str">
        <f t="shared" si="58"/>
        <v/>
      </c>
      <c r="AA383">
        <v>382</v>
      </c>
      <c r="AB383" t="str">
        <f t="shared" si="59"/>
        <v/>
      </c>
      <c r="AC383" s="3"/>
      <c r="AD383" s="3"/>
      <c r="AE383" s="3"/>
    </row>
    <row r="384" spans="1:31" ht="21.95" customHeight="1">
      <c r="A384" s="30"/>
      <c r="B384" s="31"/>
      <c r="C384" s="496"/>
      <c r="D384" s="497"/>
      <c r="E384" s="468"/>
      <c r="F384" s="469"/>
      <c r="G384" s="58"/>
      <c r="H384" s="32"/>
      <c r="I384" s="38"/>
      <c r="J384" s="490" t="str">
        <f t="shared" si="69"/>
        <v/>
      </c>
      <c r="K384" s="491"/>
      <c r="L384" s="64"/>
      <c r="M384" s="87" t="str">
        <f t="shared" si="70"/>
        <v/>
      </c>
      <c r="N384" s="52"/>
      <c r="O384" s="52"/>
      <c r="P384" s="52"/>
      <c r="Q384" s="52"/>
      <c r="R384" s="3" t="str">
        <f>IF(ISERROR(VLOOKUP(L384,要素一覧!$A$1:$B$51,2,0)),"",VLOOKUP(L384,要素一覧!$A$1:$B$51,2,0))</f>
        <v/>
      </c>
      <c r="S384" s="3" t="str">
        <f t="shared" si="71"/>
        <v/>
      </c>
      <c r="T384" s="3" t="str">
        <f t="shared" si="67"/>
        <v/>
      </c>
      <c r="U384" s="3" t="str">
        <f t="shared" si="68"/>
        <v/>
      </c>
      <c r="V384" s="3" t="str">
        <f t="shared" si="65"/>
        <v/>
      </c>
      <c r="W384" t="str">
        <f>IF(AND(COUNTIF(T$2:T384,T384)=1,T384&gt;0),ROW(),"")</f>
        <v/>
      </c>
      <c r="X384" t="str">
        <f>IF(AND(COUNTIF(U$2:U384,U384)=1,U384&gt;0),ROW(),"")</f>
        <v/>
      </c>
      <c r="Y384" t="str">
        <f t="shared" si="58"/>
        <v/>
      </c>
      <c r="Z384" t="str">
        <f t="shared" si="58"/>
        <v/>
      </c>
      <c r="AA384">
        <v>383</v>
      </c>
      <c r="AB384" t="str">
        <f t="shared" si="59"/>
        <v/>
      </c>
      <c r="AC384" s="3"/>
      <c r="AD384" s="3"/>
      <c r="AE384" s="3"/>
    </row>
    <row r="385" spans="1:31" ht="21.95" customHeight="1">
      <c r="A385" s="30"/>
      <c r="B385" s="31"/>
      <c r="C385" s="496"/>
      <c r="D385" s="497"/>
      <c r="E385" s="468"/>
      <c r="F385" s="469"/>
      <c r="G385" s="58"/>
      <c r="H385" s="32"/>
      <c r="I385" s="38"/>
      <c r="J385" s="490" t="str">
        <f t="shared" si="69"/>
        <v/>
      </c>
      <c r="K385" s="491"/>
      <c r="L385" s="64"/>
      <c r="M385" s="87" t="str">
        <f t="shared" si="70"/>
        <v/>
      </c>
      <c r="N385" s="52"/>
      <c r="O385" s="52"/>
      <c r="P385" s="52"/>
      <c r="Q385" s="52"/>
      <c r="R385" s="3" t="str">
        <f>IF(ISERROR(VLOOKUP(L385,要素一覧!$A$1:$B$51,2,0)),"",VLOOKUP(L385,要素一覧!$A$1:$B$51,2,0))</f>
        <v/>
      </c>
      <c r="S385" s="3" t="str">
        <f t="shared" si="71"/>
        <v/>
      </c>
      <c r="T385" s="3" t="str">
        <f t="shared" si="67"/>
        <v/>
      </c>
      <c r="U385" s="3" t="str">
        <f t="shared" si="68"/>
        <v/>
      </c>
      <c r="V385" s="3" t="str">
        <f t="shared" si="65"/>
        <v/>
      </c>
      <c r="W385" t="str">
        <f>IF(AND(COUNTIF(T$2:T385,T385)=1,T385&gt;0),ROW(),"")</f>
        <v/>
      </c>
      <c r="X385" t="str">
        <f>IF(AND(COUNTIF(U$2:U385,U385)=1,U385&gt;0),ROW(),"")</f>
        <v/>
      </c>
      <c r="Y385" t="str">
        <f t="shared" si="58"/>
        <v/>
      </c>
      <c r="Z385" t="str">
        <f t="shared" si="58"/>
        <v/>
      </c>
      <c r="AA385">
        <v>384</v>
      </c>
      <c r="AB385" t="str">
        <f t="shared" si="59"/>
        <v/>
      </c>
      <c r="AC385" s="3"/>
      <c r="AD385" s="3"/>
      <c r="AE385" s="3"/>
    </row>
    <row r="386" spans="1:31" ht="21.95" customHeight="1">
      <c r="A386" s="30"/>
      <c r="B386" s="31"/>
      <c r="C386" s="496"/>
      <c r="D386" s="497"/>
      <c r="E386" s="468"/>
      <c r="F386" s="469"/>
      <c r="G386" s="58"/>
      <c r="H386" s="32"/>
      <c r="I386" s="38"/>
      <c r="J386" s="490" t="str">
        <f t="shared" si="69"/>
        <v/>
      </c>
      <c r="K386" s="491"/>
      <c r="L386" s="64"/>
      <c r="M386" s="87" t="str">
        <f t="shared" si="70"/>
        <v/>
      </c>
      <c r="N386" s="52"/>
      <c r="O386" s="52"/>
      <c r="P386" s="52"/>
      <c r="Q386" s="52"/>
      <c r="R386" s="3" t="str">
        <f>IF(ISERROR(VLOOKUP(L386,要素一覧!$A$1:$B$51,2,0)),"",VLOOKUP(L386,要素一覧!$A$1:$B$51,2,0))</f>
        <v/>
      </c>
      <c r="S386" s="3" t="str">
        <f t="shared" si="71"/>
        <v/>
      </c>
      <c r="T386" s="3" t="str">
        <f t="shared" si="67"/>
        <v/>
      </c>
      <c r="U386" s="3" t="str">
        <f t="shared" si="68"/>
        <v/>
      </c>
      <c r="V386" s="3" t="str">
        <f t="shared" si="65"/>
        <v/>
      </c>
      <c r="W386" t="str">
        <f>IF(AND(COUNTIF(T$2:T386,T386)=1,T386&gt;0),ROW(),"")</f>
        <v/>
      </c>
      <c r="X386" t="str">
        <f>IF(AND(COUNTIF(U$2:U386,U386)=1,U386&gt;0),ROW(),"")</f>
        <v/>
      </c>
      <c r="Y386" t="str">
        <f t="shared" ref="Y386:Z394" si="72">IF(COUNT(W:W)&lt;ROW(T385),"",INDEX(T:T,SMALL(W:W,ROW(T385))))</f>
        <v/>
      </c>
      <c r="Z386" t="str">
        <f t="shared" si="72"/>
        <v/>
      </c>
      <c r="AA386">
        <v>385</v>
      </c>
      <c r="AB386" t="str">
        <f t="shared" si="59"/>
        <v/>
      </c>
      <c r="AC386" s="3"/>
      <c r="AD386" s="3"/>
      <c r="AE386" s="3"/>
    </row>
    <row r="387" spans="1:31" ht="21.95" customHeight="1">
      <c r="A387" s="30"/>
      <c r="B387" s="31"/>
      <c r="C387" s="496"/>
      <c r="D387" s="497"/>
      <c r="E387" s="468"/>
      <c r="F387" s="469"/>
      <c r="G387" s="58"/>
      <c r="H387" s="32"/>
      <c r="I387" s="38"/>
      <c r="J387" s="490" t="str">
        <f t="shared" si="69"/>
        <v/>
      </c>
      <c r="K387" s="491"/>
      <c r="L387" s="64"/>
      <c r="M387" s="87" t="str">
        <f t="shared" si="70"/>
        <v/>
      </c>
      <c r="N387" s="52"/>
      <c r="O387" s="52"/>
      <c r="P387" s="52"/>
      <c r="Q387" s="52"/>
      <c r="R387" s="3" t="str">
        <f>IF(ISERROR(VLOOKUP(L387,要素一覧!$A$1:$B$51,2,0)),"",VLOOKUP(L387,要素一覧!$A$1:$B$51,2,0))</f>
        <v/>
      </c>
      <c r="S387" s="3" t="str">
        <f t="shared" si="71"/>
        <v/>
      </c>
      <c r="T387" s="3" t="str">
        <f t="shared" si="67"/>
        <v/>
      </c>
      <c r="U387" s="3" t="str">
        <f t="shared" si="68"/>
        <v/>
      </c>
      <c r="V387" s="3" t="str">
        <f t="shared" si="65"/>
        <v/>
      </c>
      <c r="W387" t="str">
        <f>IF(AND(COUNTIF(T$2:T387,T387)=1,T387&gt;0),ROW(),"")</f>
        <v/>
      </c>
      <c r="X387" t="str">
        <f>IF(AND(COUNTIF(U$2:U387,U387)=1,U387&gt;0),ROW(),"")</f>
        <v/>
      </c>
      <c r="Y387" t="str">
        <f t="shared" si="72"/>
        <v/>
      </c>
      <c r="Z387" t="str">
        <f t="shared" si="72"/>
        <v/>
      </c>
      <c r="AA387">
        <v>386</v>
      </c>
      <c r="AB387" t="str">
        <f t="shared" ref="AB387:AB394" si="73">IF(ISERROR(SMALL(Y:Z,AA387)),"",SMALL(Y:Z,AA387))</f>
        <v/>
      </c>
      <c r="AC387" s="3"/>
      <c r="AD387" s="3"/>
      <c r="AE387" s="3"/>
    </row>
    <row r="388" spans="1:31" ht="21.95" customHeight="1" thickBot="1">
      <c r="A388" s="30"/>
      <c r="B388" s="31"/>
      <c r="C388" s="496"/>
      <c r="D388" s="497"/>
      <c r="E388" s="468"/>
      <c r="F388" s="469"/>
      <c r="G388" s="59"/>
      <c r="H388" s="35"/>
      <c r="I388" s="39"/>
      <c r="J388" s="501" t="str">
        <f t="shared" si="69"/>
        <v/>
      </c>
      <c r="K388" s="502"/>
      <c r="L388" s="64"/>
      <c r="M388" s="88" t="str">
        <f t="shared" si="70"/>
        <v/>
      </c>
      <c r="N388" s="52"/>
      <c r="O388" s="52"/>
      <c r="P388" s="52"/>
      <c r="Q388" s="52"/>
      <c r="R388" s="3" t="str">
        <f>IF(ISERROR(VLOOKUP(L388,要素一覧!$A$1:$B$51,2,0)),"",VLOOKUP(L388,要素一覧!$A$1:$B$51,2,0))</f>
        <v/>
      </c>
      <c r="S388" s="3" t="str">
        <f t="shared" si="71"/>
        <v/>
      </c>
      <c r="T388" s="3" t="str">
        <f t="shared" si="67"/>
        <v/>
      </c>
      <c r="U388" s="3" t="str">
        <f t="shared" si="68"/>
        <v/>
      </c>
      <c r="V388" s="3" t="str">
        <f t="shared" si="65"/>
        <v/>
      </c>
      <c r="W388" t="str">
        <f>IF(AND(COUNTIF(T$2:T388,T388)=1,T388&gt;0),ROW(),"")</f>
        <v/>
      </c>
      <c r="X388" t="str">
        <f>IF(AND(COUNTIF(U$2:U388,U388)=1,U388&gt;0),ROW(),"")</f>
        <v/>
      </c>
      <c r="Y388" t="str">
        <f t="shared" si="72"/>
        <v/>
      </c>
      <c r="Z388" t="str">
        <f t="shared" si="72"/>
        <v/>
      </c>
      <c r="AA388">
        <v>387</v>
      </c>
      <c r="AB388" t="str">
        <f t="shared" si="73"/>
        <v/>
      </c>
      <c r="AC388" s="3"/>
      <c r="AD388" s="3"/>
      <c r="AE388" s="3"/>
    </row>
    <row r="389" spans="1:31" ht="24.95" customHeight="1" thickBot="1">
      <c r="A389" s="5"/>
      <c r="B389" s="5"/>
      <c r="C389" s="5"/>
      <c r="D389" s="5"/>
      <c r="E389" s="5"/>
      <c r="F389" s="5"/>
      <c r="G389" s="12"/>
      <c r="H389" s="6"/>
      <c r="I389" s="11" t="s">
        <v>2</v>
      </c>
      <c r="J389" s="498">
        <f>SUM(J364:K388)</f>
        <v>0</v>
      </c>
      <c r="K389" s="499"/>
      <c r="L389" s="49"/>
      <c r="M389" s="5"/>
      <c r="N389" s="4"/>
      <c r="O389" s="13">
        <f>SUM(S364:S388)</f>
        <v>0</v>
      </c>
      <c r="P389" s="50"/>
      <c r="Q389" s="50"/>
      <c r="R389" s="3"/>
      <c r="S389" s="3">
        <f t="shared" si="71"/>
        <v>0</v>
      </c>
      <c r="T389" s="13"/>
      <c r="U389" s="3"/>
      <c r="V389" s="3" t="str">
        <f t="shared" si="65"/>
        <v/>
      </c>
      <c r="W389" t="str">
        <f>IF(AND(COUNTIF(T$2:T389,T389)=1,T389&gt;0),ROW(),"")</f>
        <v/>
      </c>
      <c r="X389" t="str">
        <f>IF(AND(COUNTIF(U$2:U389,U389)=1,U389&gt;0),ROW(),"")</f>
        <v/>
      </c>
      <c r="Y389" t="str">
        <f t="shared" si="72"/>
        <v/>
      </c>
      <c r="Z389" t="str">
        <f t="shared" si="72"/>
        <v/>
      </c>
      <c r="AA389">
        <v>388</v>
      </c>
      <c r="AB389" t="str">
        <f t="shared" si="73"/>
        <v/>
      </c>
      <c r="AC389" s="13"/>
      <c r="AD389" s="13"/>
      <c r="AE389" s="13"/>
    </row>
    <row r="390" spans="1:31" ht="20.100000000000001" customHeight="1">
      <c r="A390" s="4"/>
      <c r="B390" s="4"/>
      <c r="C390" s="4"/>
      <c r="D390" s="503"/>
      <c r="E390" s="503"/>
      <c r="F390" s="503"/>
      <c r="G390" s="4"/>
      <c r="H390" s="4"/>
      <c r="I390" s="500" t="s">
        <v>32</v>
      </c>
      <c r="J390" s="500"/>
      <c r="K390" s="500"/>
      <c r="L390" s="500"/>
      <c r="M390" s="500"/>
      <c r="N390" s="68"/>
      <c r="P390" s="56"/>
      <c r="Q390" s="56"/>
      <c r="S390" s="3" t="str">
        <f t="shared" si="71"/>
        <v/>
      </c>
      <c r="U390" s="3"/>
      <c r="V390" s="3" t="str">
        <f t="shared" si="65"/>
        <v/>
      </c>
      <c r="W390" t="str">
        <f>IF(AND(COUNTIF(T$2:T390,T390)=1,T390&gt;0),ROW(),"")</f>
        <v/>
      </c>
      <c r="X390" t="str">
        <f>IF(AND(COUNTIF(U$2:U390,U390)=1,U390&gt;0),ROW(),"")</f>
        <v/>
      </c>
      <c r="Y390" t="str">
        <f t="shared" si="72"/>
        <v/>
      </c>
      <c r="Z390" t="str">
        <f t="shared" si="72"/>
        <v/>
      </c>
      <c r="AA390">
        <v>389</v>
      </c>
      <c r="AB390" t="str">
        <f t="shared" si="73"/>
        <v/>
      </c>
      <c r="AC390" s="13"/>
      <c r="AD390" s="13"/>
      <c r="AE390" s="13"/>
    </row>
    <row r="391" spans="1:31">
      <c r="O391" s="13">
        <f>SUM(O389,O350,O311,O272,O233,O194,O155,O116,O77,O38)</f>
        <v>0</v>
      </c>
      <c r="P391" s="13">
        <f>SUM(J389,J350,J311,J272,J233,J194,J155,J116,J77,J38)</f>
        <v>0</v>
      </c>
      <c r="Q391" s="13"/>
      <c r="S391" s="3"/>
      <c r="V391" s="3" t="str">
        <f t="shared" si="65"/>
        <v/>
      </c>
      <c r="W391" t="s">
        <v>129</v>
      </c>
      <c r="Y391" t="str">
        <f t="shared" si="72"/>
        <v/>
      </c>
      <c r="Z391" t="str">
        <f t="shared" si="72"/>
        <v/>
      </c>
      <c r="AA391">
        <v>390</v>
      </c>
      <c r="AB391" t="str">
        <f t="shared" si="73"/>
        <v/>
      </c>
    </row>
    <row r="392" spans="1:31">
      <c r="S392" s="3"/>
      <c r="U392" s="3" t="str">
        <f t="shared" ref="U392:U394" si="74">IF(L392="","",IF(O392&gt;0,VALUE(CONCATENATE(L392,2)),VALUE(CONCATENATE(L392,1))))</f>
        <v/>
      </c>
      <c r="V392" s="3" t="str">
        <f t="shared" si="65"/>
        <v/>
      </c>
      <c r="W392" t="str">
        <f>IF(AND(COUNTIF(T$2:T392,T392)=1,T392&gt;0),ROW(),"")</f>
        <v/>
      </c>
      <c r="X392" t="str">
        <f>IF(AND(COUNTIF(U$2:U392,U392)=1,U392&gt;0),ROW(),"")</f>
        <v/>
      </c>
      <c r="Y392" t="str">
        <f t="shared" si="72"/>
        <v/>
      </c>
      <c r="Z392" t="str">
        <f t="shared" si="72"/>
        <v/>
      </c>
      <c r="AA392">
        <v>391</v>
      </c>
      <c r="AB392" t="str">
        <f t="shared" si="73"/>
        <v/>
      </c>
    </row>
    <row r="393" spans="1:31">
      <c r="S393" s="3"/>
      <c r="U393" s="3" t="str">
        <f t="shared" si="74"/>
        <v/>
      </c>
      <c r="V393" s="3" t="str">
        <f t="shared" si="65"/>
        <v/>
      </c>
      <c r="W393" t="str">
        <f>IF(COUNTIF(T$2:T393,T393)=1,ROW(),"")</f>
        <v/>
      </c>
      <c r="X393" t="str">
        <f>IF(AND(COUNTIF(U$2:U393,U393)=1,U393&gt;0),ROW(),"")</f>
        <v/>
      </c>
      <c r="Y393" t="str">
        <f t="shared" si="72"/>
        <v/>
      </c>
      <c r="Z393" t="str">
        <f t="shared" si="72"/>
        <v/>
      </c>
      <c r="AA393">
        <v>1071</v>
      </c>
      <c r="AB393" t="str">
        <f t="shared" si="73"/>
        <v/>
      </c>
    </row>
    <row r="394" spans="1:31">
      <c r="S394" s="3"/>
      <c r="U394" s="3" t="str">
        <f t="shared" si="74"/>
        <v/>
      </c>
      <c r="V394" s="3" t="str">
        <f t="shared" si="65"/>
        <v/>
      </c>
      <c r="W394" t="str">
        <f>IF(COUNTIF(T$2:T394,T394)=1,ROW(),"")</f>
        <v/>
      </c>
      <c r="X394" t="str">
        <f>IF(AND(COUNTIF(U$2:U394,U394)=1,U394&gt;0),ROW(),"")</f>
        <v/>
      </c>
      <c r="Y394" t="str">
        <f t="shared" si="72"/>
        <v/>
      </c>
      <c r="Z394" t="str">
        <f t="shared" si="72"/>
        <v/>
      </c>
      <c r="AA394">
        <v>1072</v>
      </c>
      <c r="AB394" t="str">
        <f t="shared" si="73"/>
        <v/>
      </c>
    </row>
  </sheetData>
  <sheetProtection algorithmName="SHA-512" hashValue="7LnuKjy8AY53C/no9R+hnYe/4aHHMEBK1z0qrsaPVIVPfG6+naz2QA5y8QcymRr/Nr4WSuMRoTWE7/zmVyoWew==" saltValue="XB3c8bIN2pHxhDuaF2dHng==" spinCount="100000" sheet="1" objects="1" scenarios="1"/>
  <mergeCells count="920">
    <mergeCell ref="J389:K389"/>
    <mergeCell ref="I390:M390"/>
    <mergeCell ref="C387:D387"/>
    <mergeCell ref="E387:F387"/>
    <mergeCell ref="J387:K387"/>
    <mergeCell ref="C388:D388"/>
    <mergeCell ref="E388:F388"/>
    <mergeCell ref="J388:K388"/>
    <mergeCell ref="C385:D385"/>
    <mergeCell ref="E385:F385"/>
    <mergeCell ref="J385:K385"/>
    <mergeCell ref="C386:D386"/>
    <mergeCell ref="E386:F386"/>
    <mergeCell ref="J386:K386"/>
    <mergeCell ref="D390:F390"/>
    <mergeCell ref="C383:D383"/>
    <mergeCell ref="E383:F383"/>
    <mergeCell ref="J383:K383"/>
    <mergeCell ref="C384:D384"/>
    <mergeCell ref="E384:F384"/>
    <mergeCell ref="J384:K384"/>
    <mergeCell ref="C381:D381"/>
    <mergeCell ref="E381:F381"/>
    <mergeCell ref="J381:K381"/>
    <mergeCell ref="C382:D382"/>
    <mergeCell ref="E382:F382"/>
    <mergeCell ref="J382:K382"/>
    <mergeCell ref="C379:D379"/>
    <mergeCell ref="E379:F379"/>
    <mergeCell ref="J379:K379"/>
    <mergeCell ref="C380:D380"/>
    <mergeCell ref="E380:F380"/>
    <mergeCell ref="J380:K380"/>
    <mergeCell ref="C377:D377"/>
    <mergeCell ref="E377:F377"/>
    <mergeCell ref="J377:K377"/>
    <mergeCell ref="C378:D378"/>
    <mergeCell ref="E378:F378"/>
    <mergeCell ref="J378:K378"/>
    <mergeCell ref="C375:D375"/>
    <mergeCell ref="E375:F375"/>
    <mergeCell ref="J375:K375"/>
    <mergeCell ref="C376:D376"/>
    <mergeCell ref="E376:F376"/>
    <mergeCell ref="J376:K376"/>
    <mergeCell ref="C373:D373"/>
    <mergeCell ref="E373:F373"/>
    <mergeCell ref="J373:K373"/>
    <mergeCell ref="C374:D374"/>
    <mergeCell ref="E374:F374"/>
    <mergeCell ref="J374:K374"/>
    <mergeCell ref="C371:D371"/>
    <mergeCell ref="E371:F371"/>
    <mergeCell ref="J371:K371"/>
    <mergeCell ref="C372:D372"/>
    <mergeCell ref="E372:F372"/>
    <mergeCell ref="J372:K372"/>
    <mergeCell ref="C369:D369"/>
    <mergeCell ref="E369:F369"/>
    <mergeCell ref="J369:K369"/>
    <mergeCell ref="C370:D370"/>
    <mergeCell ref="E370:F370"/>
    <mergeCell ref="J370:K370"/>
    <mergeCell ref="C367:D367"/>
    <mergeCell ref="E367:F367"/>
    <mergeCell ref="J367:K367"/>
    <mergeCell ref="C368:D368"/>
    <mergeCell ref="E368:F368"/>
    <mergeCell ref="J368:K368"/>
    <mergeCell ref="C365:D365"/>
    <mergeCell ref="E365:F365"/>
    <mergeCell ref="J365:K365"/>
    <mergeCell ref="C366:D366"/>
    <mergeCell ref="E366:F366"/>
    <mergeCell ref="J366:K366"/>
    <mergeCell ref="C363:D363"/>
    <mergeCell ref="E363:F363"/>
    <mergeCell ref="J363:K363"/>
    <mergeCell ref="C364:D364"/>
    <mergeCell ref="E364:F364"/>
    <mergeCell ref="J364:K364"/>
    <mergeCell ref="A359:B359"/>
    <mergeCell ref="A360:B361"/>
    <mergeCell ref="C360:M361"/>
    <mergeCell ref="H355:M355"/>
    <mergeCell ref="H356:M356"/>
    <mergeCell ref="H358:L358"/>
    <mergeCell ref="H357:L357"/>
    <mergeCell ref="J350:K350"/>
    <mergeCell ref="I351:M351"/>
    <mergeCell ref="B353:D353"/>
    <mergeCell ref="J353:M353"/>
    <mergeCell ref="B354:F355"/>
    <mergeCell ref="D351:F351"/>
    <mergeCell ref="A352:C352"/>
    <mergeCell ref="C348:D348"/>
    <mergeCell ref="E348:F348"/>
    <mergeCell ref="J348:K348"/>
    <mergeCell ref="C349:D349"/>
    <mergeCell ref="E349:F349"/>
    <mergeCell ref="J349:K349"/>
    <mergeCell ref="C346:D346"/>
    <mergeCell ref="E346:F346"/>
    <mergeCell ref="J346:K346"/>
    <mergeCell ref="C347:D347"/>
    <mergeCell ref="E347:F347"/>
    <mergeCell ref="J347:K347"/>
    <mergeCell ref="C344:D344"/>
    <mergeCell ref="E344:F344"/>
    <mergeCell ref="J344:K344"/>
    <mergeCell ref="C345:D345"/>
    <mergeCell ref="E345:F345"/>
    <mergeCell ref="J345:K345"/>
    <mergeCell ref="C342:D342"/>
    <mergeCell ref="E342:F342"/>
    <mergeCell ref="J342:K342"/>
    <mergeCell ref="C343:D343"/>
    <mergeCell ref="E343:F343"/>
    <mergeCell ref="J343:K343"/>
    <mergeCell ref="C340:D340"/>
    <mergeCell ref="E340:F340"/>
    <mergeCell ref="J340:K340"/>
    <mergeCell ref="C341:D341"/>
    <mergeCell ref="E341:F341"/>
    <mergeCell ref="J341:K341"/>
    <mergeCell ref="C338:D338"/>
    <mergeCell ref="E338:F338"/>
    <mergeCell ref="J338:K338"/>
    <mergeCell ref="C339:D339"/>
    <mergeCell ref="E339:F339"/>
    <mergeCell ref="J339:K339"/>
    <mergeCell ref="C336:D336"/>
    <mergeCell ref="E336:F336"/>
    <mergeCell ref="J336:K336"/>
    <mergeCell ref="C337:D337"/>
    <mergeCell ref="E337:F337"/>
    <mergeCell ref="J337:K337"/>
    <mergeCell ref="C334:D334"/>
    <mergeCell ref="E334:F334"/>
    <mergeCell ref="J334:K334"/>
    <mergeCell ref="C335:D335"/>
    <mergeCell ref="E335:F335"/>
    <mergeCell ref="J335:K335"/>
    <mergeCell ref="C332:D332"/>
    <mergeCell ref="E332:F332"/>
    <mergeCell ref="J332:K332"/>
    <mergeCell ref="C333:D333"/>
    <mergeCell ref="E333:F333"/>
    <mergeCell ref="J333:K333"/>
    <mergeCell ref="C330:D330"/>
    <mergeCell ref="E330:F330"/>
    <mergeCell ref="J330:K330"/>
    <mergeCell ref="C331:D331"/>
    <mergeCell ref="E331:F331"/>
    <mergeCell ref="J331:K331"/>
    <mergeCell ref="C328:D328"/>
    <mergeCell ref="E328:F328"/>
    <mergeCell ref="J328:K328"/>
    <mergeCell ref="C329:D329"/>
    <mergeCell ref="E329:F329"/>
    <mergeCell ref="J329:K329"/>
    <mergeCell ref="C326:D326"/>
    <mergeCell ref="E326:F326"/>
    <mergeCell ref="J326:K326"/>
    <mergeCell ref="C327:D327"/>
    <mergeCell ref="E327:F327"/>
    <mergeCell ref="J327:K327"/>
    <mergeCell ref="C324:D324"/>
    <mergeCell ref="E324:F324"/>
    <mergeCell ref="J324:K324"/>
    <mergeCell ref="C325:D325"/>
    <mergeCell ref="E325:F325"/>
    <mergeCell ref="J325:K325"/>
    <mergeCell ref="A320:B320"/>
    <mergeCell ref="A321:B322"/>
    <mergeCell ref="C321:M322"/>
    <mergeCell ref="H316:M316"/>
    <mergeCell ref="H317:M317"/>
    <mergeCell ref="H319:L319"/>
    <mergeCell ref="H318:L318"/>
    <mergeCell ref="J311:K311"/>
    <mergeCell ref="I312:M312"/>
    <mergeCell ref="B314:D314"/>
    <mergeCell ref="J314:M314"/>
    <mergeCell ref="B315:F316"/>
    <mergeCell ref="D312:F312"/>
    <mergeCell ref="A313:C313"/>
    <mergeCell ref="C309:D309"/>
    <mergeCell ref="E309:F309"/>
    <mergeCell ref="J309:K309"/>
    <mergeCell ref="C310:D310"/>
    <mergeCell ref="E310:F310"/>
    <mergeCell ref="J310:K310"/>
    <mergeCell ref="C307:D307"/>
    <mergeCell ref="E307:F307"/>
    <mergeCell ref="J307:K307"/>
    <mergeCell ref="C308:D308"/>
    <mergeCell ref="E308:F308"/>
    <mergeCell ref="J308:K308"/>
    <mergeCell ref="C305:D305"/>
    <mergeCell ref="E305:F305"/>
    <mergeCell ref="J305:K305"/>
    <mergeCell ref="C306:D306"/>
    <mergeCell ref="E306:F306"/>
    <mergeCell ref="J306:K306"/>
    <mergeCell ref="C303:D303"/>
    <mergeCell ref="E303:F303"/>
    <mergeCell ref="J303:K303"/>
    <mergeCell ref="C304:D304"/>
    <mergeCell ref="E304:F304"/>
    <mergeCell ref="J304:K304"/>
    <mergeCell ref="C301:D301"/>
    <mergeCell ref="E301:F301"/>
    <mergeCell ref="J301:K301"/>
    <mergeCell ref="C302:D302"/>
    <mergeCell ref="E302:F302"/>
    <mergeCell ref="J302:K302"/>
    <mergeCell ref="C299:D299"/>
    <mergeCell ref="E299:F299"/>
    <mergeCell ref="J299:K299"/>
    <mergeCell ref="C300:D300"/>
    <mergeCell ref="E300:F300"/>
    <mergeCell ref="J300:K300"/>
    <mergeCell ref="C297:D297"/>
    <mergeCell ref="E297:F297"/>
    <mergeCell ref="J297:K297"/>
    <mergeCell ref="C298:D298"/>
    <mergeCell ref="E298:F298"/>
    <mergeCell ref="J298:K298"/>
    <mergeCell ref="C295:D295"/>
    <mergeCell ref="E295:F295"/>
    <mergeCell ref="J295:K295"/>
    <mergeCell ref="C296:D296"/>
    <mergeCell ref="E296:F296"/>
    <mergeCell ref="J296:K296"/>
    <mergeCell ref="C293:D293"/>
    <mergeCell ref="E293:F293"/>
    <mergeCell ref="J293:K293"/>
    <mergeCell ref="C294:D294"/>
    <mergeCell ref="E294:F294"/>
    <mergeCell ref="J294:K294"/>
    <mergeCell ref="C291:D291"/>
    <mergeCell ref="E291:F291"/>
    <mergeCell ref="J291:K291"/>
    <mergeCell ref="C292:D292"/>
    <mergeCell ref="E292:F292"/>
    <mergeCell ref="J292:K292"/>
    <mergeCell ref="C289:D289"/>
    <mergeCell ref="E289:F289"/>
    <mergeCell ref="J289:K289"/>
    <mergeCell ref="C290:D290"/>
    <mergeCell ref="E290:F290"/>
    <mergeCell ref="J290:K290"/>
    <mergeCell ref="C287:D287"/>
    <mergeCell ref="E287:F287"/>
    <mergeCell ref="J287:K287"/>
    <mergeCell ref="C288:D288"/>
    <mergeCell ref="E288:F288"/>
    <mergeCell ref="J288:K288"/>
    <mergeCell ref="C285:D285"/>
    <mergeCell ref="E285:F285"/>
    <mergeCell ref="J285:K285"/>
    <mergeCell ref="C286:D286"/>
    <mergeCell ref="E286:F286"/>
    <mergeCell ref="J286:K286"/>
    <mergeCell ref="A281:B281"/>
    <mergeCell ref="A282:B283"/>
    <mergeCell ref="C282:M283"/>
    <mergeCell ref="H277:M277"/>
    <mergeCell ref="H278:M278"/>
    <mergeCell ref="H280:L280"/>
    <mergeCell ref="H279:L279"/>
    <mergeCell ref="J272:K272"/>
    <mergeCell ref="I273:M273"/>
    <mergeCell ref="B275:D275"/>
    <mergeCell ref="J275:M275"/>
    <mergeCell ref="B276:F277"/>
    <mergeCell ref="D273:F273"/>
    <mergeCell ref="A274:C274"/>
    <mergeCell ref="C270:D270"/>
    <mergeCell ref="E270:F270"/>
    <mergeCell ref="J270:K270"/>
    <mergeCell ref="C271:D271"/>
    <mergeCell ref="E271:F271"/>
    <mergeCell ref="J271:K271"/>
    <mergeCell ref="C268:D268"/>
    <mergeCell ref="E268:F268"/>
    <mergeCell ref="J268:K268"/>
    <mergeCell ref="C269:D269"/>
    <mergeCell ref="E269:F269"/>
    <mergeCell ref="J269:K269"/>
    <mergeCell ref="C266:D266"/>
    <mergeCell ref="E266:F266"/>
    <mergeCell ref="J266:K266"/>
    <mergeCell ref="C267:D267"/>
    <mergeCell ref="E267:F267"/>
    <mergeCell ref="J267:K267"/>
    <mergeCell ref="C264:D264"/>
    <mergeCell ref="E264:F264"/>
    <mergeCell ref="J264:K264"/>
    <mergeCell ref="C265:D265"/>
    <mergeCell ref="E265:F265"/>
    <mergeCell ref="J265:K265"/>
    <mergeCell ref="C262:D262"/>
    <mergeCell ref="E262:F262"/>
    <mergeCell ref="J262:K262"/>
    <mergeCell ref="C263:D263"/>
    <mergeCell ref="E263:F263"/>
    <mergeCell ref="J263:K263"/>
    <mergeCell ref="C260:D260"/>
    <mergeCell ref="E260:F260"/>
    <mergeCell ref="J260:K260"/>
    <mergeCell ref="C261:D261"/>
    <mergeCell ref="E261:F261"/>
    <mergeCell ref="J261:K261"/>
    <mergeCell ref="C258:D258"/>
    <mergeCell ref="E258:F258"/>
    <mergeCell ref="J258:K258"/>
    <mergeCell ref="C259:D259"/>
    <mergeCell ref="E259:F259"/>
    <mergeCell ref="J259:K259"/>
    <mergeCell ref="C256:D256"/>
    <mergeCell ref="E256:F256"/>
    <mergeCell ref="J256:K256"/>
    <mergeCell ref="C257:D257"/>
    <mergeCell ref="E257:F257"/>
    <mergeCell ref="J257:K257"/>
    <mergeCell ref="C254:D254"/>
    <mergeCell ref="E254:F254"/>
    <mergeCell ref="J254:K254"/>
    <mergeCell ref="C255:D255"/>
    <mergeCell ref="E255:F255"/>
    <mergeCell ref="J255:K255"/>
    <mergeCell ref="C252:D252"/>
    <mergeCell ref="E252:F252"/>
    <mergeCell ref="J252:K252"/>
    <mergeCell ref="C253:D253"/>
    <mergeCell ref="E253:F253"/>
    <mergeCell ref="J253:K253"/>
    <mergeCell ref="C250:D250"/>
    <mergeCell ref="E250:F250"/>
    <mergeCell ref="J250:K250"/>
    <mergeCell ref="C251:D251"/>
    <mergeCell ref="E251:F251"/>
    <mergeCell ref="J251:K251"/>
    <mergeCell ref="C248:D248"/>
    <mergeCell ref="E248:F248"/>
    <mergeCell ref="J248:K248"/>
    <mergeCell ref="C249:D249"/>
    <mergeCell ref="E249:F249"/>
    <mergeCell ref="J249:K249"/>
    <mergeCell ref="C246:D246"/>
    <mergeCell ref="E246:F246"/>
    <mergeCell ref="J246:K246"/>
    <mergeCell ref="C247:D247"/>
    <mergeCell ref="E247:F247"/>
    <mergeCell ref="J247:K247"/>
    <mergeCell ref="A242:B242"/>
    <mergeCell ref="A243:B244"/>
    <mergeCell ref="C243:M244"/>
    <mergeCell ref="H238:M238"/>
    <mergeCell ref="H239:M239"/>
    <mergeCell ref="H241:L241"/>
    <mergeCell ref="H240:L240"/>
    <mergeCell ref="J233:K233"/>
    <mergeCell ref="I234:M234"/>
    <mergeCell ref="B236:D236"/>
    <mergeCell ref="J236:M236"/>
    <mergeCell ref="B237:F238"/>
    <mergeCell ref="D234:F234"/>
    <mergeCell ref="A235:C235"/>
    <mergeCell ref="C231:D231"/>
    <mergeCell ref="E231:F231"/>
    <mergeCell ref="J231:K231"/>
    <mergeCell ref="C232:D232"/>
    <mergeCell ref="E232:F232"/>
    <mergeCell ref="J232:K232"/>
    <mergeCell ref="C229:D229"/>
    <mergeCell ref="E229:F229"/>
    <mergeCell ref="J229:K229"/>
    <mergeCell ref="C230:D230"/>
    <mergeCell ref="E230:F230"/>
    <mergeCell ref="J230:K230"/>
    <mergeCell ref="C227:D227"/>
    <mergeCell ref="E227:F227"/>
    <mergeCell ref="J227:K227"/>
    <mergeCell ref="C228:D228"/>
    <mergeCell ref="E228:F228"/>
    <mergeCell ref="J228:K228"/>
    <mergeCell ref="C225:D225"/>
    <mergeCell ref="E225:F225"/>
    <mergeCell ref="J225:K225"/>
    <mergeCell ref="C226:D226"/>
    <mergeCell ref="E226:F226"/>
    <mergeCell ref="J226:K226"/>
    <mergeCell ref="C223:D223"/>
    <mergeCell ref="E223:F223"/>
    <mergeCell ref="J223:K223"/>
    <mergeCell ref="C224:D224"/>
    <mergeCell ref="E224:F224"/>
    <mergeCell ref="J224:K224"/>
    <mergeCell ref="C221:D221"/>
    <mergeCell ref="E221:F221"/>
    <mergeCell ref="J221:K221"/>
    <mergeCell ref="C222:D222"/>
    <mergeCell ref="E222:F222"/>
    <mergeCell ref="J222:K222"/>
    <mergeCell ref="C219:D219"/>
    <mergeCell ref="E219:F219"/>
    <mergeCell ref="J219:K219"/>
    <mergeCell ref="C220:D220"/>
    <mergeCell ref="E220:F220"/>
    <mergeCell ref="J220:K220"/>
    <mergeCell ref="C217:D217"/>
    <mergeCell ref="E217:F217"/>
    <mergeCell ref="J217:K217"/>
    <mergeCell ref="C218:D218"/>
    <mergeCell ref="E218:F218"/>
    <mergeCell ref="J218:K218"/>
    <mergeCell ref="C215:D215"/>
    <mergeCell ref="E215:F215"/>
    <mergeCell ref="J215:K215"/>
    <mergeCell ref="C216:D216"/>
    <mergeCell ref="E216:F216"/>
    <mergeCell ref="J216:K216"/>
    <mergeCell ref="C213:D213"/>
    <mergeCell ref="E213:F213"/>
    <mergeCell ref="J213:K213"/>
    <mergeCell ref="C214:D214"/>
    <mergeCell ref="E214:F214"/>
    <mergeCell ref="J214:K214"/>
    <mergeCell ref="C211:D211"/>
    <mergeCell ref="E211:F211"/>
    <mergeCell ref="J211:K211"/>
    <mergeCell ref="C212:D212"/>
    <mergeCell ref="E212:F212"/>
    <mergeCell ref="J212:K212"/>
    <mergeCell ref="C209:D209"/>
    <mergeCell ref="E209:F209"/>
    <mergeCell ref="J209:K209"/>
    <mergeCell ref="C210:D210"/>
    <mergeCell ref="E210:F210"/>
    <mergeCell ref="J210:K210"/>
    <mergeCell ref="C207:D207"/>
    <mergeCell ref="E207:F207"/>
    <mergeCell ref="J207:K207"/>
    <mergeCell ref="C208:D208"/>
    <mergeCell ref="E208:F208"/>
    <mergeCell ref="J208:K208"/>
    <mergeCell ref="A203:B203"/>
    <mergeCell ref="A204:B205"/>
    <mergeCell ref="C204:M205"/>
    <mergeCell ref="H199:M199"/>
    <mergeCell ref="H200:M200"/>
    <mergeCell ref="H202:L202"/>
    <mergeCell ref="H201:L201"/>
    <mergeCell ref="J194:K194"/>
    <mergeCell ref="I195:M195"/>
    <mergeCell ref="B197:D197"/>
    <mergeCell ref="J197:M197"/>
    <mergeCell ref="B198:F199"/>
    <mergeCell ref="D195:F195"/>
    <mergeCell ref="A196:C196"/>
    <mergeCell ref="C192:D192"/>
    <mergeCell ref="E192:F192"/>
    <mergeCell ref="J192:K192"/>
    <mergeCell ref="C193:D193"/>
    <mergeCell ref="E193:F193"/>
    <mergeCell ref="J193:K193"/>
    <mergeCell ref="C190:D190"/>
    <mergeCell ref="E190:F190"/>
    <mergeCell ref="J190:K190"/>
    <mergeCell ref="C191:D191"/>
    <mergeCell ref="E191:F191"/>
    <mergeCell ref="J191:K191"/>
    <mergeCell ref="C188:D188"/>
    <mergeCell ref="E188:F188"/>
    <mergeCell ref="J188:K188"/>
    <mergeCell ref="C189:D189"/>
    <mergeCell ref="E189:F189"/>
    <mergeCell ref="J189:K189"/>
    <mergeCell ref="C186:D186"/>
    <mergeCell ref="E186:F186"/>
    <mergeCell ref="J186:K186"/>
    <mergeCell ref="C187:D187"/>
    <mergeCell ref="E187:F187"/>
    <mergeCell ref="J187:K187"/>
    <mergeCell ref="C184:D184"/>
    <mergeCell ref="E184:F184"/>
    <mergeCell ref="J184:K184"/>
    <mergeCell ref="C185:D185"/>
    <mergeCell ref="E185:F185"/>
    <mergeCell ref="J185:K185"/>
    <mergeCell ref="C182:D182"/>
    <mergeCell ref="E182:F182"/>
    <mergeCell ref="J182:K182"/>
    <mergeCell ref="C183:D183"/>
    <mergeCell ref="E183:F183"/>
    <mergeCell ref="J183:K183"/>
    <mergeCell ref="C180:D180"/>
    <mergeCell ref="E180:F180"/>
    <mergeCell ref="J180:K180"/>
    <mergeCell ref="C181:D181"/>
    <mergeCell ref="E181:F181"/>
    <mergeCell ref="J181:K181"/>
    <mergeCell ref="C178:D178"/>
    <mergeCell ref="E178:F178"/>
    <mergeCell ref="J178:K178"/>
    <mergeCell ref="C179:D179"/>
    <mergeCell ref="E179:F179"/>
    <mergeCell ref="J179:K179"/>
    <mergeCell ref="C176:D176"/>
    <mergeCell ref="E176:F176"/>
    <mergeCell ref="J176:K176"/>
    <mergeCell ref="C177:D177"/>
    <mergeCell ref="E177:F177"/>
    <mergeCell ref="J177:K177"/>
    <mergeCell ref="C174:D174"/>
    <mergeCell ref="E174:F174"/>
    <mergeCell ref="J174:K174"/>
    <mergeCell ref="C175:D175"/>
    <mergeCell ref="E175:F175"/>
    <mergeCell ref="J175:K175"/>
    <mergeCell ref="C172:D172"/>
    <mergeCell ref="E172:F172"/>
    <mergeCell ref="J172:K172"/>
    <mergeCell ref="C173:D173"/>
    <mergeCell ref="E173:F173"/>
    <mergeCell ref="J173:K173"/>
    <mergeCell ref="C170:D170"/>
    <mergeCell ref="E170:F170"/>
    <mergeCell ref="J170:K170"/>
    <mergeCell ref="C171:D171"/>
    <mergeCell ref="E171:F171"/>
    <mergeCell ref="J171:K171"/>
    <mergeCell ref="C168:D168"/>
    <mergeCell ref="E168:F168"/>
    <mergeCell ref="J168:K168"/>
    <mergeCell ref="C169:D169"/>
    <mergeCell ref="E169:F169"/>
    <mergeCell ref="J169:K169"/>
    <mergeCell ref="A164:B164"/>
    <mergeCell ref="A165:B166"/>
    <mergeCell ref="C165:M166"/>
    <mergeCell ref="H160:M160"/>
    <mergeCell ref="H161:M161"/>
    <mergeCell ref="H163:L163"/>
    <mergeCell ref="H162:L162"/>
    <mergeCell ref="J155:K155"/>
    <mergeCell ref="I156:M156"/>
    <mergeCell ref="B158:D158"/>
    <mergeCell ref="J158:M158"/>
    <mergeCell ref="B159:F160"/>
    <mergeCell ref="D156:F156"/>
    <mergeCell ref="A157:C157"/>
    <mergeCell ref="C153:D153"/>
    <mergeCell ref="E153:F153"/>
    <mergeCell ref="J153:K153"/>
    <mergeCell ref="C154:D154"/>
    <mergeCell ref="E154:F154"/>
    <mergeCell ref="J154:K154"/>
    <mergeCell ref="C151:D151"/>
    <mergeCell ref="E151:F151"/>
    <mergeCell ref="J151:K151"/>
    <mergeCell ref="C152:D152"/>
    <mergeCell ref="E152:F152"/>
    <mergeCell ref="J152:K152"/>
    <mergeCell ref="C149:D149"/>
    <mergeCell ref="E149:F149"/>
    <mergeCell ref="J149:K149"/>
    <mergeCell ref="C150:D150"/>
    <mergeCell ref="E150:F150"/>
    <mergeCell ref="J150:K150"/>
    <mergeCell ref="C147:D147"/>
    <mergeCell ref="E147:F147"/>
    <mergeCell ref="J147:K147"/>
    <mergeCell ref="C148:D148"/>
    <mergeCell ref="E148:F148"/>
    <mergeCell ref="J148:K148"/>
    <mergeCell ref="C145:D145"/>
    <mergeCell ref="E145:F145"/>
    <mergeCell ref="J145:K145"/>
    <mergeCell ref="C146:D146"/>
    <mergeCell ref="E146:F146"/>
    <mergeCell ref="J146:K146"/>
    <mergeCell ref="C143:D143"/>
    <mergeCell ref="E143:F143"/>
    <mergeCell ref="J143:K143"/>
    <mergeCell ref="C144:D144"/>
    <mergeCell ref="E144:F144"/>
    <mergeCell ref="J144:K144"/>
    <mergeCell ref="C141:D141"/>
    <mergeCell ref="E141:F141"/>
    <mergeCell ref="J141:K141"/>
    <mergeCell ref="C142:D142"/>
    <mergeCell ref="E142:F142"/>
    <mergeCell ref="J142:K142"/>
    <mergeCell ref="C139:D139"/>
    <mergeCell ref="E139:F139"/>
    <mergeCell ref="J139:K139"/>
    <mergeCell ref="C140:D140"/>
    <mergeCell ref="E140:F140"/>
    <mergeCell ref="J140:K140"/>
    <mergeCell ref="C137:D137"/>
    <mergeCell ref="E137:F137"/>
    <mergeCell ref="J137:K137"/>
    <mergeCell ref="C138:D138"/>
    <mergeCell ref="E138:F138"/>
    <mergeCell ref="J138:K138"/>
    <mergeCell ref="C135:D135"/>
    <mergeCell ref="E135:F135"/>
    <mergeCell ref="J135:K135"/>
    <mergeCell ref="C136:D136"/>
    <mergeCell ref="E136:F136"/>
    <mergeCell ref="J136:K136"/>
    <mergeCell ref="C133:D133"/>
    <mergeCell ref="E133:F133"/>
    <mergeCell ref="J133:K133"/>
    <mergeCell ref="C134:D134"/>
    <mergeCell ref="E134:F134"/>
    <mergeCell ref="J134:K134"/>
    <mergeCell ref="C131:D131"/>
    <mergeCell ref="E131:F131"/>
    <mergeCell ref="J131:K131"/>
    <mergeCell ref="C132:D132"/>
    <mergeCell ref="E132:F132"/>
    <mergeCell ref="J132:K132"/>
    <mergeCell ref="C129:D129"/>
    <mergeCell ref="E129:F129"/>
    <mergeCell ref="J129:K129"/>
    <mergeCell ref="C130:D130"/>
    <mergeCell ref="E130:F130"/>
    <mergeCell ref="J130:K130"/>
    <mergeCell ref="A125:B125"/>
    <mergeCell ref="A126:B127"/>
    <mergeCell ref="C126:M127"/>
    <mergeCell ref="H121:M121"/>
    <mergeCell ref="H122:M122"/>
    <mergeCell ref="H124:L124"/>
    <mergeCell ref="H123:L123"/>
    <mergeCell ref="J116:K116"/>
    <mergeCell ref="I117:M117"/>
    <mergeCell ref="B119:D119"/>
    <mergeCell ref="J119:M119"/>
    <mergeCell ref="B120:F121"/>
    <mergeCell ref="D117:F117"/>
    <mergeCell ref="A118:C118"/>
    <mergeCell ref="C115:D115"/>
    <mergeCell ref="E115:F115"/>
    <mergeCell ref="J115:K115"/>
    <mergeCell ref="C112:D112"/>
    <mergeCell ref="E112:F112"/>
    <mergeCell ref="J112:K112"/>
    <mergeCell ref="C113:D113"/>
    <mergeCell ref="E113:F113"/>
    <mergeCell ref="J113:K113"/>
    <mergeCell ref="E111:F111"/>
    <mergeCell ref="J111:K111"/>
    <mergeCell ref="C108:D108"/>
    <mergeCell ref="E108:F108"/>
    <mergeCell ref="J108:K108"/>
    <mergeCell ref="C109:D109"/>
    <mergeCell ref="E109:F109"/>
    <mergeCell ref="J109:K109"/>
    <mergeCell ref="C114:D114"/>
    <mergeCell ref="E114:F114"/>
    <mergeCell ref="J114:K114"/>
    <mergeCell ref="C111:D111"/>
    <mergeCell ref="E107:F107"/>
    <mergeCell ref="J107:K107"/>
    <mergeCell ref="C104:D104"/>
    <mergeCell ref="E104:F104"/>
    <mergeCell ref="J104:K104"/>
    <mergeCell ref="C105:D105"/>
    <mergeCell ref="E105:F105"/>
    <mergeCell ref="J105:K105"/>
    <mergeCell ref="C110:D110"/>
    <mergeCell ref="E110:F110"/>
    <mergeCell ref="J110:K110"/>
    <mergeCell ref="C107:D107"/>
    <mergeCell ref="E103:F103"/>
    <mergeCell ref="J103:K103"/>
    <mergeCell ref="C100:D100"/>
    <mergeCell ref="E100:F100"/>
    <mergeCell ref="J100:K100"/>
    <mergeCell ref="C101:D101"/>
    <mergeCell ref="E101:F101"/>
    <mergeCell ref="J101:K101"/>
    <mergeCell ref="C106:D106"/>
    <mergeCell ref="E106:F106"/>
    <mergeCell ref="J106:K106"/>
    <mergeCell ref="C103:D103"/>
    <mergeCell ref="E99:F99"/>
    <mergeCell ref="J99:K99"/>
    <mergeCell ref="C96:D96"/>
    <mergeCell ref="E96:F96"/>
    <mergeCell ref="J96:K96"/>
    <mergeCell ref="C97:D97"/>
    <mergeCell ref="E97:F97"/>
    <mergeCell ref="J97:K97"/>
    <mergeCell ref="C102:D102"/>
    <mergeCell ref="E102:F102"/>
    <mergeCell ref="J102:K102"/>
    <mergeCell ref="C99:D99"/>
    <mergeCell ref="E95:F95"/>
    <mergeCell ref="J95:K95"/>
    <mergeCell ref="C92:D92"/>
    <mergeCell ref="E92:F92"/>
    <mergeCell ref="J92:K92"/>
    <mergeCell ref="C93:D93"/>
    <mergeCell ref="E93:F93"/>
    <mergeCell ref="J93:K93"/>
    <mergeCell ref="C98:D98"/>
    <mergeCell ref="E98:F98"/>
    <mergeCell ref="J98:K98"/>
    <mergeCell ref="C95:D95"/>
    <mergeCell ref="E90:F90"/>
    <mergeCell ref="J90:K90"/>
    <mergeCell ref="C91:D91"/>
    <mergeCell ref="E91:F91"/>
    <mergeCell ref="J91:K91"/>
    <mergeCell ref="A86:B86"/>
    <mergeCell ref="A87:B88"/>
    <mergeCell ref="C87:M88"/>
    <mergeCell ref="C94:D94"/>
    <mergeCell ref="E94:F94"/>
    <mergeCell ref="J94:K94"/>
    <mergeCell ref="C90:D90"/>
    <mergeCell ref="H82:M82"/>
    <mergeCell ref="H83:M83"/>
    <mergeCell ref="H85:L85"/>
    <mergeCell ref="H84:L84"/>
    <mergeCell ref="J77:K77"/>
    <mergeCell ref="I78:M78"/>
    <mergeCell ref="B80:D80"/>
    <mergeCell ref="J80:M80"/>
    <mergeCell ref="B81:F82"/>
    <mergeCell ref="D78:F78"/>
    <mergeCell ref="A79:C79"/>
    <mergeCell ref="E75:F75"/>
    <mergeCell ref="J75:K75"/>
    <mergeCell ref="C76:D76"/>
    <mergeCell ref="E76:F76"/>
    <mergeCell ref="J76:K76"/>
    <mergeCell ref="C73:D73"/>
    <mergeCell ref="E73:F73"/>
    <mergeCell ref="J73:K73"/>
    <mergeCell ref="C74:D74"/>
    <mergeCell ref="E74:F74"/>
    <mergeCell ref="J74:K74"/>
    <mergeCell ref="C75:D75"/>
    <mergeCell ref="E71:F71"/>
    <mergeCell ref="J71:K71"/>
    <mergeCell ref="C72:D72"/>
    <mergeCell ref="E72:F72"/>
    <mergeCell ref="J72:K72"/>
    <mergeCell ref="C69:D69"/>
    <mergeCell ref="E69:F69"/>
    <mergeCell ref="J69:K69"/>
    <mergeCell ref="C70:D70"/>
    <mergeCell ref="E70:F70"/>
    <mergeCell ref="J70:K70"/>
    <mergeCell ref="C71:D71"/>
    <mergeCell ref="E67:F67"/>
    <mergeCell ref="J67:K67"/>
    <mergeCell ref="C68:D68"/>
    <mergeCell ref="E68:F68"/>
    <mergeCell ref="J68:K68"/>
    <mergeCell ref="C65:D65"/>
    <mergeCell ref="E65:F65"/>
    <mergeCell ref="J65:K65"/>
    <mergeCell ref="C66:D66"/>
    <mergeCell ref="E66:F66"/>
    <mergeCell ref="J66:K66"/>
    <mergeCell ref="C67:D67"/>
    <mergeCell ref="E63:F63"/>
    <mergeCell ref="J63:K63"/>
    <mergeCell ref="C64:D64"/>
    <mergeCell ref="E64:F64"/>
    <mergeCell ref="J64:K64"/>
    <mergeCell ref="C61:D61"/>
    <mergeCell ref="E61:F61"/>
    <mergeCell ref="J61:K61"/>
    <mergeCell ref="C62:D62"/>
    <mergeCell ref="E62:F62"/>
    <mergeCell ref="J62:K62"/>
    <mergeCell ref="C63:D63"/>
    <mergeCell ref="E59:F59"/>
    <mergeCell ref="J59:K59"/>
    <mergeCell ref="C60:D60"/>
    <mergeCell ref="E60:F60"/>
    <mergeCell ref="J60:K60"/>
    <mergeCell ref="C57:D57"/>
    <mergeCell ref="E57:F57"/>
    <mergeCell ref="J57:K57"/>
    <mergeCell ref="C58:D58"/>
    <mergeCell ref="E58:F58"/>
    <mergeCell ref="J58:K58"/>
    <mergeCell ref="C59:D59"/>
    <mergeCell ref="E55:F55"/>
    <mergeCell ref="J55:K55"/>
    <mergeCell ref="C56:D56"/>
    <mergeCell ref="E56:F56"/>
    <mergeCell ref="J56:K56"/>
    <mergeCell ref="C53:D53"/>
    <mergeCell ref="E53:F53"/>
    <mergeCell ref="J53:K53"/>
    <mergeCell ref="C54:D54"/>
    <mergeCell ref="E54:F54"/>
    <mergeCell ref="J54:K54"/>
    <mergeCell ref="C55:D55"/>
    <mergeCell ref="E52:F52"/>
    <mergeCell ref="J52:K52"/>
    <mergeCell ref="B42:F43"/>
    <mergeCell ref="A47:B47"/>
    <mergeCell ref="A48:B49"/>
    <mergeCell ref="C48:M49"/>
    <mergeCell ref="H43:M43"/>
    <mergeCell ref="H44:M44"/>
    <mergeCell ref="H46:L46"/>
    <mergeCell ref="H45:L45"/>
    <mergeCell ref="C51:D51"/>
    <mergeCell ref="C52:D52"/>
    <mergeCell ref="E51:F51"/>
    <mergeCell ref="J51:K51"/>
    <mergeCell ref="J22:K22"/>
    <mergeCell ref="J32:K32"/>
    <mergeCell ref="J33:K33"/>
    <mergeCell ref="J36:K36"/>
    <mergeCell ref="C37:D37"/>
    <mergeCell ref="E37:F37"/>
    <mergeCell ref="C36:D36"/>
    <mergeCell ref="C33:D33"/>
    <mergeCell ref="E33:F33"/>
    <mergeCell ref="E36:F36"/>
    <mergeCell ref="C26:D26"/>
    <mergeCell ref="E26:F26"/>
    <mergeCell ref="J28:K28"/>
    <mergeCell ref="J29:K29"/>
    <mergeCell ref="J30:K30"/>
    <mergeCell ref="J31:K31"/>
    <mergeCell ref="J27:K27"/>
    <mergeCell ref="J23:K23"/>
    <mergeCell ref="J24:K24"/>
    <mergeCell ref="J25:K25"/>
    <mergeCell ref="E28:F28"/>
    <mergeCell ref="J26:K26"/>
    <mergeCell ref="E22:F22"/>
    <mergeCell ref="E23:F23"/>
    <mergeCell ref="J12:K12"/>
    <mergeCell ref="B3:F4"/>
    <mergeCell ref="A9:B10"/>
    <mergeCell ref="C12:D12"/>
    <mergeCell ref="E12:F12"/>
    <mergeCell ref="J17:K17"/>
    <mergeCell ref="J21:K21"/>
    <mergeCell ref="J18:K18"/>
    <mergeCell ref="J19:K19"/>
    <mergeCell ref="J20:K20"/>
    <mergeCell ref="E18:F18"/>
    <mergeCell ref="E19:F19"/>
    <mergeCell ref="E20:F20"/>
    <mergeCell ref="E21:F21"/>
    <mergeCell ref="C21:D21"/>
    <mergeCell ref="J41:M41"/>
    <mergeCell ref="E29:F29"/>
    <mergeCell ref="E27:F27"/>
    <mergeCell ref="E25:F25"/>
    <mergeCell ref="E24:F24"/>
    <mergeCell ref="J38:K38"/>
    <mergeCell ref="J34:K34"/>
    <mergeCell ref="J35:K35"/>
    <mergeCell ref="C34:D34"/>
    <mergeCell ref="E34:F34"/>
    <mergeCell ref="C35:D35"/>
    <mergeCell ref="I39:M39"/>
    <mergeCell ref="E35:F35"/>
    <mergeCell ref="J37:K37"/>
    <mergeCell ref="D39:F39"/>
    <mergeCell ref="A40:C40"/>
    <mergeCell ref="B41:D41"/>
    <mergeCell ref="C32:D32"/>
    <mergeCell ref="C22:D22"/>
    <mergeCell ref="C30:D30"/>
    <mergeCell ref="E30:F30"/>
    <mergeCell ref="C31:D31"/>
    <mergeCell ref="E31:F31"/>
    <mergeCell ref="E32:F32"/>
    <mergeCell ref="C19:D19"/>
    <mergeCell ref="C20:D20"/>
    <mergeCell ref="C29:D29"/>
    <mergeCell ref="C27:D27"/>
    <mergeCell ref="C25:D25"/>
    <mergeCell ref="C23:D23"/>
    <mergeCell ref="C24:D24"/>
    <mergeCell ref="C28:D28"/>
    <mergeCell ref="A1:C1"/>
    <mergeCell ref="E15:F15"/>
    <mergeCell ref="C15:D15"/>
    <mergeCell ref="C16:D16"/>
    <mergeCell ref="E13:F13"/>
    <mergeCell ref="E14:F14"/>
    <mergeCell ref="E16:F16"/>
    <mergeCell ref="C17:D17"/>
    <mergeCell ref="C18:D18"/>
    <mergeCell ref="E17:F17"/>
    <mergeCell ref="B2:D2"/>
    <mergeCell ref="C9:M10"/>
    <mergeCell ref="A8:B8"/>
    <mergeCell ref="H4:M4"/>
    <mergeCell ref="H5:M5"/>
    <mergeCell ref="H6:L6"/>
    <mergeCell ref="J13:K13"/>
    <mergeCell ref="J14:K14"/>
    <mergeCell ref="J15:K15"/>
    <mergeCell ref="J16:K16"/>
    <mergeCell ref="C13:D13"/>
    <mergeCell ref="C14:D14"/>
    <mergeCell ref="H7:L7"/>
    <mergeCell ref="J2:M2"/>
  </mergeCells>
  <phoneticPr fontId="3"/>
  <dataValidations count="1">
    <dataValidation type="list" allowBlank="1" showInputMessage="1" showErrorMessage="1" sqref="L325:L349 L13:L37 L286:L310 L52:L76 L91:L115 L130:L154 L169:L193 L208:L232 L247:L271 L364:L388" xr:uid="{00000000-0002-0000-0300-000000000000}">
      <formula1>要素</formula1>
    </dataValidation>
  </dataValidations>
  <printOptions horizontalCentered="1" verticalCentered="1"/>
  <pageMargins left="0.39370078740157483" right="0.39370078740157483" top="0.39370078740157483" bottom="0.39370078740157483" header="0.31496062992125984" footer="0.31496062992125984"/>
  <pageSetup paperSize="9" scale="96" orientation="portrait" blackAndWhite="1" r:id="rId1"/>
  <headerFooter alignWithMargins="0"/>
  <rowBreaks count="9" manualBreakCount="9">
    <brk id="39" max="12" man="1"/>
    <brk id="78" max="12" man="1"/>
    <brk id="117" max="12" man="1"/>
    <brk id="156" max="12" man="1"/>
    <brk id="195" max="12" man="1"/>
    <brk id="234" max="12" man="1"/>
    <brk id="273" max="12" man="1"/>
    <brk id="312" max="12" man="1"/>
    <brk id="351" max="12"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51"/>
  <sheetViews>
    <sheetView workbookViewId="0">
      <selection activeCell="C1" sqref="C1"/>
    </sheetView>
  </sheetViews>
  <sheetFormatPr defaultRowHeight="13.5"/>
  <sheetData>
    <row r="1" spans="1:3">
      <c r="A1" s="3">
        <v>101</v>
      </c>
      <c r="B1" s="54" t="s">
        <v>59</v>
      </c>
      <c r="C1" t="s">
        <v>184</v>
      </c>
    </row>
    <row r="2" spans="1:3">
      <c r="A2" s="3">
        <v>102</v>
      </c>
      <c r="B2" s="54" t="s">
        <v>60</v>
      </c>
    </row>
    <row r="3" spans="1:3">
      <c r="A3" s="3">
        <v>103</v>
      </c>
      <c r="B3" s="54" t="s">
        <v>61</v>
      </c>
    </row>
    <row r="4" spans="1:3">
      <c r="A4" s="3">
        <v>104</v>
      </c>
      <c r="B4" s="54" t="s">
        <v>62</v>
      </c>
    </row>
    <row r="5" spans="1:3">
      <c r="A5" s="3">
        <v>105</v>
      </c>
      <c r="B5" s="54" t="s">
        <v>63</v>
      </c>
    </row>
    <row r="6" spans="1:3">
      <c r="A6" s="3">
        <v>106</v>
      </c>
      <c r="B6" s="54" t="s">
        <v>64</v>
      </c>
    </row>
    <row r="7" spans="1:3">
      <c r="A7" s="3">
        <v>107</v>
      </c>
      <c r="B7" s="54" t="s">
        <v>65</v>
      </c>
    </row>
    <row r="8" spans="1:3">
      <c r="A8" s="3">
        <v>108</v>
      </c>
      <c r="B8" s="54" t="s">
        <v>127</v>
      </c>
    </row>
    <row r="9" spans="1:3">
      <c r="A9" s="3">
        <v>111</v>
      </c>
      <c r="B9" s="54" t="s">
        <v>66</v>
      </c>
    </row>
    <row r="10" spans="1:3">
      <c r="A10" s="3">
        <v>112</v>
      </c>
      <c r="B10" s="54" t="s">
        <v>67</v>
      </c>
    </row>
    <row r="11" spans="1:3">
      <c r="A11" s="3">
        <v>113</v>
      </c>
      <c r="B11" s="54" t="s">
        <v>68</v>
      </c>
    </row>
    <row r="12" spans="1:3">
      <c r="A12" s="3">
        <v>114</v>
      </c>
      <c r="B12" s="54" t="s">
        <v>69</v>
      </c>
    </row>
    <row r="13" spans="1:3">
      <c r="A13" s="3">
        <v>116</v>
      </c>
      <c r="B13" s="54" t="s">
        <v>70</v>
      </c>
    </row>
    <row r="14" spans="1:3">
      <c r="A14" s="3">
        <v>117</v>
      </c>
      <c r="B14" s="54" t="s">
        <v>71</v>
      </c>
    </row>
    <row r="15" spans="1:3">
      <c r="A15" s="3">
        <v>118</v>
      </c>
      <c r="B15" s="54" t="s">
        <v>72</v>
      </c>
    </row>
    <row r="16" spans="1:3">
      <c r="A16" s="3">
        <v>119</v>
      </c>
      <c r="B16" s="54" t="s">
        <v>73</v>
      </c>
    </row>
    <row r="17" spans="1:2">
      <c r="A17" s="3">
        <v>120</v>
      </c>
      <c r="B17" s="54" t="s">
        <v>74</v>
      </c>
    </row>
    <row r="18" spans="1:2">
      <c r="A18" s="3">
        <v>121</v>
      </c>
      <c r="B18" s="54" t="s">
        <v>75</v>
      </c>
    </row>
    <row r="19" spans="1:2">
      <c r="A19" s="3">
        <v>122</v>
      </c>
      <c r="B19" s="54" t="s">
        <v>76</v>
      </c>
    </row>
    <row r="20" spans="1:2">
      <c r="A20" s="3">
        <v>123</v>
      </c>
      <c r="B20" s="54" t="s">
        <v>77</v>
      </c>
    </row>
    <row r="21" spans="1:2">
      <c r="A21" s="3">
        <v>124</v>
      </c>
      <c r="B21" s="54" t="s">
        <v>78</v>
      </c>
    </row>
    <row r="22" spans="1:2">
      <c r="A22" s="3">
        <v>125</v>
      </c>
      <c r="B22" s="54" t="s">
        <v>79</v>
      </c>
    </row>
    <row r="23" spans="1:2">
      <c r="A23" s="3">
        <v>126</v>
      </c>
      <c r="B23" s="13" t="s">
        <v>80</v>
      </c>
    </row>
    <row r="24" spans="1:2">
      <c r="A24" s="3">
        <v>127</v>
      </c>
      <c r="B24" s="13" t="s">
        <v>81</v>
      </c>
    </row>
    <row r="25" spans="1:2">
      <c r="A25" s="3">
        <v>128</v>
      </c>
      <c r="B25" s="13" t="s">
        <v>82</v>
      </c>
    </row>
    <row r="26" spans="1:2">
      <c r="A26" s="3">
        <v>141</v>
      </c>
      <c r="B26" s="54" t="s">
        <v>83</v>
      </c>
    </row>
    <row r="27" spans="1:2">
      <c r="A27" s="3">
        <v>143</v>
      </c>
      <c r="B27" s="54" t="s">
        <v>84</v>
      </c>
    </row>
    <row r="28" spans="1:2">
      <c r="A28" s="3">
        <v>131</v>
      </c>
      <c r="B28" s="13" t="s">
        <v>85</v>
      </c>
    </row>
    <row r="29" spans="1:2">
      <c r="A29" s="61">
        <v>505</v>
      </c>
      <c r="B29" s="13" t="s">
        <v>90</v>
      </c>
    </row>
    <row r="30" spans="1:2">
      <c r="A30">
        <v>205</v>
      </c>
      <c r="B30" t="s">
        <v>96</v>
      </c>
    </row>
    <row r="31" spans="1:2">
      <c r="A31">
        <v>206</v>
      </c>
      <c r="B31" t="s">
        <v>97</v>
      </c>
    </row>
    <row r="32" spans="1:2">
      <c r="A32">
        <v>207</v>
      </c>
      <c r="B32" t="s">
        <v>98</v>
      </c>
    </row>
    <row r="33" spans="1:2">
      <c r="A33">
        <v>208</v>
      </c>
      <c r="B33" t="s">
        <v>99</v>
      </c>
    </row>
    <row r="34" spans="1:2">
      <c r="A34">
        <v>209</v>
      </c>
      <c r="B34" t="s">
        <v>100</v>
      </c>
    </row>
    <row r="35" spans="1:2">
      <c r="A35">
        <v>210</v>
      </c>
      <c r="B35" t="s">
        <v>101</v>
      </c>
    </row>
    <row r="36" spans="1:2">
      <c r="A36">
        <v>211</v>
      </c>
      <c r="B36" t="s">
        <v>102</v>
      </c>
    </row>
    <row r="37" spans="1:2">
      <c r="A37">
        <v>212</v>
      </c>
      <c r="B37" t="s">
        <v>103</v>
      </c>
    </row>
    <row r="38" spans="1:2">
      <c r="A38">
        <v>214</v>
      </c>
      <c r="B38" t="s">
        <v>104</v>
      </c>
    </row>
    <row r="39" spans="1:2">
      <c r="A39">
        <v>216</v>
      </c>
      <c r="B39" t="s">
        <v>105</v>
      </c>
    </row>
    <row r="40" spans="1:2">
      <c r="A40">
        <v>219</v>
      </c>
      <c r="B40" t="s">
        <v>106</v>
      </c>
    </row>
    <row r="41" spans="1:2">
      <c r="A41">
        <v>223</v>
      </c>
      <c r="B41" t="s">
        <v>107</v>
      </c>
    </row>
    <row r="42" spans="1:2">
      <c r="A42">
        <v>305</v>
      </c>
      <c r="B42" t="s">
        <v>108</v>
      </c>
    </row>
    <row r="43" spans="1:2">
      <c r="A43">
        <v>306</v>
      </c>
      <c r="B43" t="s">
        <v>107</v>
      </c>
    </row>
    <row r="44" spans="1:2">
      <c r="A44">
        <v>308</v>
      </c>
      <c r="B44" t="s">
        <v>109</v>
      </c>
    </row>
    <row r="45" spans="1:2">
      <c r="A45">
        <v>309</v>
      </c>
      <c r="B45" t="s">
        <v>104</v>
      </c>
    </row>
    <row r="46" spans="1:2">
      <c r="A46">
        <v>314</v>
      </c>
      <c r="B46" t="s">
        <v>81</v>
      </c>
    </row>
    <row r="47" spans="1:2">
      <c r="A47">
        <v>14</v>
      </c>
      <c r="B47" t="s">
        <v>110</v>
      </c>
    </row>
    <row r="48" spans="1:2">
      <c r="A48">
        <v>321</v>
      </c>
      <c r="B48" t="s">
        <v>106</v>
      </c>
    </row>
    <row r="49" spans="1:2">
      <c r="A49">
        <v>11</v>
      </c>
      <c r="B49" t="s">
        <v>111</v>
      </c>
    </row>
    <row r="50" spans="1:2">
      <c r="A50">
        <v>16</v>
      </c>
      <c r="B50" t="s">
        <v>112</v>
      </c>
    </row>
    <row r="51" spans="1:2">
      <c r="A51">
        <v>12</v>
      </c>
      <c r="B51" t="s">
        <v>113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指定請求書についてのお願い</vt:lpstr>
      <vt:lpstr>記入方法</vt:lpstr>
      <vt:lpstr>入力方法(総括書)</vt:lpstr>
      <vt:lpstr>入力方法(明細書)</vt:lpstr>
      <vt:lpstr>総括書</vt:lpstr>
      <vt:lpstr>明細書</vt:lpstr>
      <vt:lpstr>要素一覧</vt:lpstr>
      <vt:lpstr>記入方法!Print_Area</vt:lpstr>
      <vt:lpstr>指定請求書についてのお願い!Print_Area</vt:lpstr>
      <vt:lpstr>総括書!Print_Area</vt:lpstr>
      <vt:lpstr>明細書!Print_Area</vt:lpstr>
      <vt:lpstr>要素</vt:lpstr>
    </vt:vector>
  </TitlesOfParts>
  <Company>堀松建設工業株式会社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指定請求書</dc:title>
  <dc:creator>瀬川智彦</dc:creator>
  <dc:description>最新版_x000d_
H21/4/1作成</dc:description>
  <cp:lastModifiedBy>佐川 堀松建設</cp:lastModifiedBy>
  <cp:lastPrinted>2023-09-20T01:45:35Z</cp:lastPrinted>
  <dcterms:created xsi:type="dcterms:W3CDTF">2000-04-10T11:17:51Z</dcterms:created>
  <dcterms:modified xsi:type="dcterms:W3CDTF">2024-12-19T00:13:16Z</dcterms:modified>
</cp:coreProperties>
</file>